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orisnik\Desktop\DUBRAVKA\FINANCIJSKA IZVJEŠĆA\FINANCIJSKI IZVJEŠTAJI 2023\"/>
    </mc:Choice>
  </mc:AlternateContent>
  <xr:revisionPtr revIDLastSave="0" documentId="13_ncr:1_{D0B02217-0C2A-4352-8687-687595BE11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Programska klasifikacija" sheetId="7" r:id="rId5"/>
    <sheet name="List1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7" l="1"/>
  <c r="F11" i="7"/>
  <c r="D26" i="8"/>
  <c r="F64" i="7"/>
  <c r="I59" i="7"/>
  <c r="I34" i="7"/>
  <c r="I35" i="7"/>
  <c r="I13" i="7"/>
  <c r="H13" i="7"/>
  <c r="H12" i="7" s="1"/>
  <c r="H32" i="7"/>
  <c r="F20" i="8"/>
  <c r="F19" i="8" s="1"/>
  <c r="F26" i="8"/>
  <c r="F49" i="7"/>
  <c r="H69" i="7"/>
  <c r="I69" i="7" s="1"/>
  <c r="J31" i="3"/>
  <c r="H74" i="7"/>
  <c r="H73" i="7" s="1"/>
  <c r="J30" i="3"/>
  <c r="F24" i="8"/>
  <c r="F11" i="8"/>
  <c r="J11" i="3"/>
  <c r="J12" i="3"/>
  <c r="F12" i="7" l="1"/>
  <c r="I11" i="7" l="1"/>
  <c r="I12" i="7"/>
  <c r="F63" i="7"/>
  <c r="H41" i="7" l="1"/>
  <c r="H65" i="7"/>
  <c r="H58" i="7"/>
  <c r="H64" i="7" l="1"/>
  <c r="I65" i="7"/>
  <c r="H40" i="7"/>
  <c r="I41" i="7"/>
  <c r="F48" i="7"/>
  <c r="F58" i="7"/>
  <c r="I58" i="7" s="1"/>
  <c r="F40" i="7"/>
  <c r="F39" i="7" s="1"/>
  <c r="I40" i="7" l="1"/>
  <c r="H63" i="7"/>
  <c r="I63" i="7" s="1"/>
  <c r="I64" i="7"/>
  <c r="H50" i="7"/>
  <c r="H49" i="7" l="1"/>
  <c r="I50" i="7"/>
  <c r="H39" i="7"/>
  <c r="I39" i="7" s="1"/>
  <c r="H7" i="11"/>
  <c r="G7" i="11"/>
  <c r="F7" i="11"/>
  <c r="D7" i="11"/>
  <c r="C7" i="11"/>
  <c r="K25" i="1"/>
  <c r="K24" i="1"/>
  <c r="H48" i="7" l="1"/>
  <c r="I48" i="7" s="1"/>
  <c r="I49" i="7"/>
  <c r="H30" i="8"/>
  <c r="H14" i="8"/>
  <c r="H15" i="8"/>
  <c r="H17" i="8"/>
  <c r="G14" i="8"/>
  <c r="G15" i="8"/>
  <c r="G17" i="8"/>
  <c r="F22" i="8"/>
  <c r="F29" i="8"/>
  <c r="C20" i="8"/>
  <c r="C22" i="8"/>
  <c r="C26" i="8"/>
  <c r="C19" i="8" l="1"/>
  <c r="D20" i="8"/>
  <c r="D22" i="8"/>
  <c r="D29" i="8"/>
  <c r="H29" i="8" s="1"/>
  <c r="C13" i="8"/>
  <c r="D7" i="8"/>
  <c r="F7" i="8"/>
  <c r="F6" i="8" s="1"/>
  <c r="F9" i="8"/>
  <c r="D9" i="8"/>
  <c r="F13" i="8"/>
  <c r="D13" i="8"/>
  <c r="F16" i="8"/>
  <c r="D16" i="8"/>
  <c r="C16" i="8"/>
  <c r="C9" i="8"/>
  <c r="C7" i="8"/>
  <c r="H16" i="8" l="1"/>
  <c r="G16" i="8"/>
  <c r="C6" i="8"/>
  <c r="D6" i="8"/>
  <c r="D19" i="8"/>
  <c r="H19" i="8" s="1"/>
  <c r="G6" i="8"/>
  <c r="H7" i="8"/>
  <c r="H8" i="8"/>
  <c r="H9" i="8"/>
  <c r="H10" i="8"/>
  <c r="H13" i="8"/>
  <c r="H20" i="8"/>
  <c r="H21" i="8"/>
  <c r="H23" i="8"/>
  <c r="H26" i="8"/>
  <c r="H27" i="8"/>
  <c r="H28" i="8"/>
  <c r="G7" i="8"/>
  <c r="G8" i="8"/>
  <c r="G9" i="8"/>
  <c r="G10" i="8"/>
  <c r="G13" i="8"/>
  <c r="G19" i="8"/>
  <c r="G20" i="8"/>
  <c r="G21" i="8"/>
  <c r="G23" i="8"/>
  <c r="G26" i="8"/>
  <c r="G27" i="8"/>
  <c r="G28" i="8"/>
  <c r="H8" i="11"/>
  <c r="H6" i="11"/>
  <c r="G8" i="11"/>
  <c r="G6" i="11"/>
  <c r="F6" i="11"/>
  <c r="D6" i="11"/>
  <c r="C6" i="11"/>
  <c r="H6" i="8" l="1"/>
  <c r="L30" i="3"/>
  <c r="L31" i="3"/>
  <c r="L32" i="3"/>
  <c r="L33" i="3"/>
  <c r="L34" i="3"/>
  <c r="L35" i="3"/>
  <c r="L36" i="3"/>
  <c r="L37" i="3"/>
  <c r="L39" i="3"/>
  <c r="L40" i="3"/>
  <c r="L41" i="3"/>
  <c r="L42" i="3"/>
  <c r="L44" i="3"/>
  <c r="L45" i="3"/>
  <c r="L46" i="3"/>
  <c r="L47" i="3"/>
  <c r="L48" i="3"/>
  <c r="L50" i="3"/>
  <c r="L51" i="3"/>
  <c r="L52" i="3"/>
  <c r="L53" i="3"/>
  <c r="L54" i="3"/>
  <c r="L57" i="3"/>
  <c r="L58" i="3"/>
  <c r="L60" i="3"/>
  <c r="L61" i="3"/>
  <c r="L62" i="3"/>
  <c r="L65" i="3"/>
  <c r="L71" i="3"/>
  <c r="L72" i="3"/>
  <c r="L73" i="3"/>
  <c r="L75" i="3"/>
  <c r="L76" i="3"/>
  <c r="L29" i="3"/>
  <c r="K31" i="3"/>
  <c r="K32" i="3"/>
  <c r="K33" i="3"/>
  <c r="K34" i="3"/>
  <c r="K35" i="3"/>
  <c r="K36" i="3"/>
  <c r="K37" i="3"/>
  <c r="K38" i="3"/>
  <c r="K40" i="3"/>
  <c r="K41" i="3"/>
  <c r="K42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71" i="3"/>
  <c r="K72" i="3"/>
  <c r="K73" i="3"/>
  <c r="K74" i="3"/>
  <c r="J29" i="3"/>
  <c r="J40" i="3"/>
  <c r="J44" i="3"/>
  <c r="J50" i="3"/>
  <c r="J60" i="3"/>
  <c r="J72" i="3"/>
  <c r="J69" i="3"/>
  <c r="H66" i="3"/>
  <c r="I66" i="3"/>
  <c r="J66" i="3"/>
  <c r="G36" i="3" l="1"/>
  <c r="H72" i="3" l="1"/>
  <c r="I71" i="3"/>
  <c r="J71" i="3"/>
  <c r="I60" i="3"/>
  <c r="I50" i="3"/>
  <c r="I44" i="3"/>
  <c r="I40" i="3"/>
  <c r="I36" i="3"/>
  <c r="J36" i="3"/>
  <c r="I34" i="3"/>
  <c r="J34" i="3"/>
  <c r="I32" i="3"/>
  <c r="J32" i="3"/>
  <c r="G71" i="3"/>
  <c r="G72" i="3"/>
  <c r="G60" i="3"/>
  <c r="G34" i="3"/>
  <c r="G32" i="3"/>
  <c r="G66" i="3"/>
  <c r="G50" i="3"/>
  <c r="G40" i="3"/>
  <c r="G44" i="3"/>
  <c r="G39" i="3" l="1"/>
  <c r="K39" i="3" s="1"/>
  <c r="K44" i="3"/>
  <c r="I39" i="3"/>
  <c r="I30" i="3" s="1"/>
  <c r="I29" i="3" s="1"/>
  <c r="J39" i="3"/>
  <c r="G31" i="3"/>
  <c r="G30" i="3" l="1"/>
  <c r="H71" i="3"/>
  <c r="H40" i="3"/>
  <c r="H44" i="3"/>
  <c r="H50" i="3"/>
  <c r="H60" i="3"/>
  <c r="H36" i="3"/>
  <c r="H34" i="3"/>
  <c r="H32" i="3"/>
  <c r="H31" i="3" s="1"/>
  <c r="G29" i="3" l="1"/>
  <c r="K29" i="3" s="1"/>
  <c r="K30" i="3"/>
  <c r="H39" i="3"/>
  <c r="H30" i="3" s="1"/>
  <c r="H29" i="3" s="1"/>
  <c r="L13" i="3"/>
  <c r="L14" i="3"/>
  <c r="L18" i="3"/>
  <c r="L20" i="3"/>
  <c r="L22" i="3"/>
  <c r="K13" i="3"/>
  <c r="K14" i="3"/>
  <c r="K18" i="3"/>
  <c r="K20" i="3"/>
  <c r="K22" i="3"/>
  <c r="G23" i="3"/>
  <c r="H23" i="3"/>
  <c r="I23" i="3"/>
  <c r="J23" i="3"/>
  <c r="G21" i="3"/>
  <c r="H21" i="3"/>
  <c r="I21" i="3"/>
  <c r="G19" i="3"/>
  <c r="H19" i="3"/>
  <c r="I19" i="3"/>
  <c r="J19" i="3"/>
  <c r="L19" i="3" s="1"/>
  <c r="G15" i="3"/>
  <c r="H15" i="3"/>
  <c r="I15" i="3"/>
  <c r="J15" i="3"/>
  <c r="G17" i="3"/>
  <c r="H17" i="3"/>
  <c r="I17" i="3"/>
  <c r="J17" i="3"/>
  <c r="L17" i="3" s="1"/>
  <c r="K17" i="3" l="1"/>
  <c r="K19" i="3"/>
  <c r="J21" i="3" l="1"/>
  <c r="K21" i="3" l="1"/>
  <c r="L21" i="3"/>
  <c r="K12" i="3"/>
  <c r="H12" i="3"/>
  <c r="L12" i="3" s="1"/>
  <c r="I12" i="3"/>
  <c r="G12" i="3"/>
  <c r="K15" i="1"/>
  <c r="L11" i="1"/>
  <c r="L14" i="1"/>
  <c r="L15" i="1"/>
  <c r="L10" i="1"/>
  <c r="K11" i="1"/>
  <c r="K14" i="1"/>
  <c r="I16" i="1"/>
  <c r="H16" i="1"/>
  <c r="G13" i="1"/>
  <c r="G10" i="1"/>
  <c r="I13" i="1"/>
  <c r="J13" i="1"/>
  <c r="L13" i="1" s="1"/>
  <c r="I10" i="1"/>
  <c r="J10" i="1"/>
  <c r="H10" i="1"/>
  <c r="H13" i="1"/>
  <c r="G16" i="1" l="1"/>
  <c r="K13" i="1"/>
  <c r="J16" i="1"/>
  <c r="J10" i="3"/>
  <c r="K10" i="3" s="1"/>
  <c r="L11" i="3"/>
  <c r="G11" i="3"/>
  <c r="G10" i="3" s="1"/>
  <c r="I11" i="3"/>
  <c r="I10" i="3" s="1"/>
  <c r="H11" i="3"/>
  <c r="H10" i="3" s="1"/>
  <c r="L10" i="3" s="1"/>
  <c r="K10" i="1"/>
  <c r="K16" i="1" l="1"/>
  <c r="K11" i="3"/>
  <c r="G22" i="8"/>
  <c r="H22" i="8"/>
</calcChain>
</file>

<file path=xl/sharedStrings.xml><?xml version="1.0" encoding="utf-8"?>
<sst xmlns="http://schemas.openxmlformats.org/spreadsheetml/2006/main" count="255" uniqueCount="136">
  <si>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</si>
  <si>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</si>
  <si>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</si>
  <si>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</si>
  <si>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</si>
  <si>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</si>
  <si>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</si>
  <si>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</si>
  <si>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II. POSEBNI DIO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</si>
  <si>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</si>
  <si>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</si>
  <si>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</si>
  <si>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</si>
  <si>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</si>
  <si>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</si>
  <si>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</si>
  <si>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</si>
  <si>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</si>
  <si>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</si>
  <si>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</si>
  <si>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</si>
  <si>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</si>
  <si>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</si>
  <si>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</si>
  <si>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</si>
  <si>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</si>
  <si>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</si>
  <si>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</si>
  <si>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</si>
  <si>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>IZVJEŠTAJ O RASHODIMA PREMA FUNKCIJSKOJ KLASIFIKACIJI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</si>
  <si>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</si>
  <si>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</si>
  <si>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</si>
  <si>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</si>
  <si>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</si>
  <si>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</si>
  <si>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</si>
  <si>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</si>
  <si>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</si>
  <si>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</si>
  <si>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</si>
  <si>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</si>
  <si>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</si>
  <si>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</si>
  <si>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</si>
  <si>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</si>
  <si>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</si>
  <si>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</si>
  <si>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</si>
  <si>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</si>
  <si>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</si>
  <si>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</si>
  <si>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IZVRŠENJE 
1.-6.2022. </t>
  </si>
  <si>
    <t xml:space="preserve">IZVRŠENJE 
1.-6.2023. </t>
  </si>
  <si>
    <t>IZVJEŠTAJ PO PROGRAMSKOJ KLASIFIKACIJI</t>
  </si>
  <si>
    <t xml:space="preserve"> 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</si>
  <si>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</si>
  <si>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</si>
  <si>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Tekuće pomoći proračunskim korisnicima iz proračuna koji im nije nadležan</t>
  </si>
  <si>
    <t>Tekuće pomoći temeljem prijenosa  EU sredstava</t>
  </si>
  <si>
    <t>Prihodi od imovine</t>
  </si>
  <si>
    <t>Kamate na oročena sredstva i depozite po viđenju</t>
  </si>
  <si>
    <t>Prihodi od upravnih i administrativnih pristojbi, pristojbi po posebnim propisima i naknada</t>
  </si>
  <si>
    <t>Ostali nespomenuti prihodi</t>
  </si>
  <si>
    <t>Tekuće donacije</t>
  </si>
  <si>
    <t>Prihodi iz nadležnog proračuna i od HZZO-a na temelju ugovornih obveza</t>
  </si>
  <si>
    <t>Prihodi iz  nadležnog proračuna za financiranje rashoda poslovanja</t>
  </si>
  <si>
    <t xml:space="preserve">Kazne, upravne mjere i ostali prihodi </t>
  </si>
  <si>
    <t>Ostali prihodi</t>
  </si>
  <si>
    <t>Ostali rashodi za zaposlene</t>
  </si>
  <si>
    <t>Doprinosi za obvezno zdravstveno osiguranje</t>
  </si>
  <si>
    <t>Doprinosi na plaće</t>
  </si>
  <si>
    <t>Naknada za prijevoz, za rad na terenu i odvojeni život</t>
  </si>
  <si>
    <t>Stručna usavršavanja zaposlenike</t>
  </si>
  <si>
    <t>Uredski materijal i ostali materijalni rashodi</t>
  </si>
  <si>
    <t>Materijal i sirovine</t>
  </si>
  <si>
    <t>Materijal i dijelovi za tekuće i investicijsko održavanje</t>
  </si>
  <si>
    <t>Sitan inventar i auto gume</t>
  </si>
  <si>
    <t>Službena, radna i zaštitna odjeća i obuća</t>
  </si>
  <si>
    <t>Doprinosi za obvezno osiguranje u slučaju nezaposlenosti</t>
  </si>
  <si>
    <t>Rashodi za materijal i energiju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</si>
  <si>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</si>
  <si>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</si>
  <si>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</si>
  <si>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</si>
  <si>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</si>
  <si>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</si>
  <si>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</si>
  <si>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</si>
  <si>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</si>
  <si>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</si>
  <si>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</si>
  <si>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</si>
  <si>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Članarine i norme</t>
  </si>
  <si>
    <t>Pristojbe i naknade</t>
  </si>
  <si>
    <t>Troškovi sudskih postupaka</t>
  </si>
  <si>
    <t>Financijski rashodi</t>
  </si>
  <si>
    <t>Bankarske usluge i usluge platnog prometa</t>
  </si>
  <si>
    <t>Zatezne kamate</t>
  </si>
  <si>
    <t>Ostali rashodi</t>
  </si>
  <si>
    <t>Tekuće donacije u naravi</t>
  </si>
  <si>
    <t>Rashodi za nabavu proizvedene dugotrajne imovine</t>
  </si>
  <si>
    <t>Uredska oprema i namještaj</t>
  </si>
  <si>
    <t>Oprema za održavanje i zaštitu</t>
  </si>
  <si>
    <t>Uređaji, strojevi i oprema za ostale namjene</t>
  </si>
  <si>
    <t>Knjige</t>
  </si>
  <si>
    <t>09 OBRAZOVANJE</t>
  </si>
  <si>
    <t>092 Srednjoškolsko obrazovanje</t>
  </si>
  <si>
    <t>5 Pomoći</t>
  </si>
  <si>
    <r>
      <t xml:space="preserve">56 </t>
    </r>
    <r>
      <rPr>
        <sz val="10"/>
        <rFont val="Arial"/>
        <family val="2"/>
        <charset val="238"/>
      </rPr>
      <t>Fondovi EU</t>
    </r>
  </si>
  <si>
    <t>6 Donacije</t>
  </si>
  <si>
    <t>61 Donacije</t>
  </si>
  <si>
    <r>
      <t xml:space="preserve">  </t>
    </r>
    <r>
      <rPr>
        <i/>
        <sz val="10"/>
        <rFont val="Arial"/>
        <family val="2"/>
        <charset val="238"/>
      </rPr>
      <t>52 Ostale pomoći i darovnice</t>
    </r>
  </si>
  <si>
    <t>TEHNIČKA ŠKOLA ŽUPANJA</t>
  </si>
  <si>
    <t>Redovni program obrazovanja</t>
  </si>
  <si>
    <t>VLASTITI PRIHODI</t>
  </si>
  <si>
    <t>P1023</t>
  </si>
  <si>
    <t>Program: Financiranje školstva izvan županijskog proračuna</t>
  </si>
  <si>
    <t xml:space="preserve">P1023 02 </t>
  </si>
  <si>
    <t>Aktivnost: Vlastiti prihodi - srednje školstvo</t>
  </si>
  <si>
    <t>OPĆI PRIHODI I PRIMICI</t>
  </si>
  <si>
    <t>P1022</t>
  </si>
  <si>
    <t>Naknade za smještaj na službenom putu u zemlji</t>
  </si>
  <si>
    <t>Mat. i dijelovi za tek. i inv. održavanje objekata</t>
  </si>
  <si>
    <t>POMOĆI</t>
  </si>
  <si>
    <t>Program: REDOVNI PROGRAM ODGOJA I OBRAZOVANJA</t>
  </si>
  <si>
    <t>DONACIJE</t>
  </si>
  <si>
    <t>Program: Financiranje školstva izvan županijskog Proračuna</t>
  </si>
  <si>
    <t>REDOVNI PROGRAM ODGOJA I OBRAZOVANJA</t>
  </si>
  <si>
    <t>POMOĆI IZ EU</t>
  </si>
  <si>
    <t>Program: Europski socijalni fond            Aktivnost: RCK Slavonika 5.1</t>
  </si>
  <si>
    <t>4 Prihodi za posebne namjene</t>
  </si>
  <si>
    <t>43 Ostali prihodi za posebne namjene</t>
  </si>
  <si>
    <t>Program: Srednjoškolsko obrazovanje</t>
  </si>
  <si>
    <t>4 PRIHODI ZA POSEBNE NAMJENE</t>
  </si>
  <si>
    <t xml:space="preserve">IZVJEŠTAJ O IZVRŠENJU FINANCIJSKOG PLANA TEHNIČKE ŠKOLE ŽUPANJA ZA PRVO POLUGODIŠTE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</si>
</sst>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</font>
    <font>
      <sz val="11"/>
      <name val="Calibri Light"/>
      <family val="2"/>
      <charset val="238"/>
      <scheme val="major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3" fillId="0" borderId="0"/>
  </cellStyleXfs>
  <cellXfs count="196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right"/>
    </xf>
    <xf numFmtId="2" fontId="0" fillId="0" borderId="3" xfId="0" applyNumberFormat="1" applyBorder="1"/>
    <xf numFmtId="2" fontId="6" fillId="3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2" fontId="1" fillId="0" borderId="3" xfId="0" applyNumberFormat="1" applyFont="1" applyBorder="1"/>
    <xf numFmtId="49" fontId="19" fillId="0" borderId="0" xfId="0" applyNumberFormat="1" applyFont="1" applyBorder="1" applyAlignment="1">
      <alignment horizontal="left" vertical="center" wrapText="1"/>
    </xf>
    <xf numFmtId="49" fontId="19" fillId="0" borderId="6" xfId="0" applyNumberFormat="1" applyFont="1" applyBorder="1" applyAlignment="1">
      <alignment horizontal="left" vertical="center" wrapText="1" shrinkToFi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quotePrefix="1" applyFont="1" applyFill="1" applyBorder="1" applyAlignment="1">
      <alignment horizontal="left" vertical="center"/>
    </xf>
    <xf numFmtId="0" fontId="0" fillId="0" borderId="0" xfId="0" applyBorder="1"/>
    <xf numFmtId="2" fontId="3" fillId="2" borderId="3" xfId="0" applyNumberFormat="1" applyFont="1" applyFill="1" applyBorder="1" applyAlignment="1" applyProtection="1">
      <alignment horizontal="right" wrapText="1"/>
    </xf>
    <xf numFmtId="2" fontId="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 applyProtection="1">
      <alignment horizontal="right" wrapText="1"/>
    </xf>
    <xf numFmtId="2" fontId="0" fillId="0" borderId="0" xfId="0" applyNumberFormat="1" applyBorder="1"/>
    <xf numFmtId="0" fontId="20" fillId="0" borderId="0" xfId="0" applyFont="1"/>
    <xf numFmtId="0" fontId="21" fillId="2" borderId="3" xfId="0" applyNumberFormat="1" applyFont="1" applyFill="1" applyBorder="1" applyAlignment="1" applyProtection="1">
      <alignment horizontal="left" vertical="center" wrapText="1" indent="1"/>
    </xf>
    <xf numFmtId="0" fontId="1" fillId="0" borderId="3" xfId="0" applyFont="1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2" fontId="11" fillId="2" borderId="3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0" fontId="22" fillId="0" borderId="3" xfId="0" applyFont="1" applyBorder="1"/>
    <xf numFmtId="0" fontId="10" fillId="4" borderId="3" xfId="0" applyNumberFormat="1" applyFont="1" applyFill="1" applyBorder="1" applyAlignment="1" applyProtection="1">
      <alignment horizontal="left" vertical="center" wrapText="1" indent="1"/>
    </xf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 applyProtection="1">
      <alignment horizontal="right" wrapText="1"/>
    </xf>
    <xf numFmtId="2" fontId="0" fillId="4" borderId="3" xfId="0" applyNumberFormat="1" applyFill="1" applyBorder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23" fillId="0" borderId="3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wrapText="1"/>
    </xf>
    <xf numFmtId="0" fontId="25" fillId="0" borderId="3" xfId="0" applyFont="1" applyBorder="1"/>
    <xf numFmtId="3" fontId="6" fillId="2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horizontal="right" vertical="center"/>
    </xf>
    <xf numFmtId="2" fontId="26" fillId="2" borderId="4" xfId="0" applyNumberFormat="1" applyFont="1" applyFill="1" applyBorder="1" applyAlignment="1">
      <alignment horizontal="right" vertical="center"/>
    </xf>
    <xf numFmtId="2" fontId="26" fillId="2" borderId="3" xfId="0" applyNumberFormat="1" applyFont="1" applyFill="1" applyBorder="1" applyAlignment="1">
      <alignment horizontal="right" vertical="center"/>
    </xf>
    <xf numFmtId="2" fontId="27" fillId="2" borderId="4" xfId="0" applyNumberFormat="1" applyFont="1" applyFill="1" applyBorder="1" applyAlignment="1">
      <alignment horizontal="right" vertical="center"/>
    </xf>
    <xf numFmtId="2" fontId="27" fillId="2" borderId="3" xfId="0" applyNumberFormat="1" applyFont="1" applyFill="1" applyBorder="1" applyAlignment="1">
      <alignment horizontal="right" vertical="center"/>
    </xf>
    <xf numFmtId="2" fontId="11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2" fontId="11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9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4" xfId="0" quotePrefix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2" fontId="9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1" xfId="0" quotePrefix="1" applyFont="1" applyFill="1" applyBorder="1" applyAlignment="1">
      <alignment horizontal="right" vertical="center"/>
    </xf>
    <xf numFmtId="0" fontId="9" fillId="2" borderId="2" xfId="0" quotePrefix="1" applyFont="1" applyFill="1" applyBorder="1" applyAlignment="1">
      <alignment horizontal="right" vertical="center"/>
    </xf>
    <xf numFmtId="0" fontId="9" fillId="2" borderId="4" xfId="0" quotePrefix="1" applyFont="1" applyFill="1" applyBorder="1" applyAlignment="1">
      <alignment horizontal="right" vertical="center"/>
    </xf>
    <xf numFmtId="2" fontId="0" fillId="2" borderId="3" xfId="0" applyNumberFormat="1" applyFill="1" applyBorder="1"/>
    <xf numFmtId="0" fontId="9" fillId="2" borderId="1" xfId="0" quotePrefix="1" applyFont="1" applyFill="1" applyBorder="1" applyAlignment="1">
      <alignment horizontal="right" vertical="center"/>
    </xf>
    <xf numFmtId="0" fontId="9" fillId="2" borderId="2" xfId="0" quotePrefix="1" applyFont="1" applyFill="1" applyBorder="1" applyAlignment="1">
      <alignment horizontal="right" vertical="center"/>
    </xf>
    <xf numFmtId="0" fontId="9" fillId="2" borderId="4" xfId="0" quotePrefix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 indent="1"/>
    </xf>
    <xf numFmtId="0" fontId="9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0" fillId="2" borderId="4" xfId="0" quotePrefix="1" applyFont="1" applyFill="1" applyBorder="1" applyAlignment="1">
      <alignment horizontal="right" vertical="center"/>
    </xf>
    <xf numFmtId="2" fontId="22" fillId="2" borderId="3" xfId="0" applyNumberFormat="1" applyFont="1" applyFill="1" applyBorder="1"/>
    <xf numFmtId="2" fontId="28" fillId="2" borderId="3" xfId="0" applyNumberFormat="1" applyFont="1" applyFill="1" applyBorder="1"/>
    <xf numFmtId="0" fontId="28" fillId="2" borderId="3" xfId="0" applyFont="1" applyFill="1" applyBorder="1"/>
    <xf numFmtId="0" fontId="11" fillId="2" borderId="4" xfId="0" quotePrefix="1" applyFont="1" applyFill="1" applyBorder="1" applyAlignment="1">
      <alignment horizontal="right" vertical="center"/>
    </xf>
    <xf numFmtId="0" fontId="11" fillId="2" borderId="4" xfId="0" quotePrefix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7" fillId="0" borderId="5" xfId="0" applyNumberFormat="1" applyFont="1" applyFill="1" applyBorder="1" applyAlignment="1" applyProtection="1">
      <alignment horizontal="left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9" fillId="2" borderId="1" xfId="0" quotePrefix="1" applyFont="1" applyFill="1" applyBorder="1" applyAlignment="1">
      <alignment horizontal="right" vertical="center"/>
    </xf>
    <xf numFmtId="0" fontId="9" fillId="2" borderId="2" xfId="0" quotePrefix="1" applyFont="1" applyFill="1" applyBorder="1" applyAlignment="1">
      <alignment horizontal="right" vertical="center"/>
    </xf>
    <xf numFmtId="0" fontId="9" fillId="2" borderId="4" xfId="0" quotePrefix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3" xfId="0" applyNumberFormat="1" applyFont="1" applyFill="1" applyBorder="1" applyAlignment="1" applyProtection="1">
      <alignment horizontal="right" vertical="center" wrapText="1"/>
    </xf>
    <xf numFmtId="0" fontId="10" fillId="2" borderId="1" xfId="0" quotePrefix="1" applyFont="1" applyFill="1" applyBorder="1" applyAlignment="1">
      <alignment horizontal="right" vertical="center"/>
    </xf>
    <xf numFmtId="0" fontId="10" fillId="2" borderId="2" xfId="0" quotePrefix="1" applyFont="1" applyFill="1" applyBorder="1" applyAlignment="1">
      <alignment horizontal="right" vertical="center"/>
    </xf>
    <xf numFmtId="0" fontId="10" fillId="2" borderId="4" xfId="0" quotePrefix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</cellXfs>
  <cellStyles count="2">
    <cellStyle name="Normalno" xfId="0" builtinId="0"/>
    <cellStyle name="Obično_List4" xfId="1" xr:uid="{14DBCC5C-099E-429A-AFA3-53EAB2B305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tabSelected="1" workbookViewId="0">
      <selection activeCell="F4" sqref="F4"/>
    </sheetView>
  </sheetViews>
  <sheetFormatPr defaultRowHeight="14.4" x14ac:dyDescent="0.3"/>
  <cols>
    <col min="6" max="10" width="25.33203125" customWidth="1"/>
    <col min="11" max="12" width="15.6640625" customWidth="1"/>
  </cols>
  <sheetData>
    <row r="1" spans="2:12" ht="42" customHeight="1" x14ac:dyDescent="0.3">
      <c r="B1" s="156" t="s">
        <v>135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2:12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3">
      <c r="B3" s="156" t="s">
        <v>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2:12" ht="36" customHeight="1" x14ac:dyDescent="0.3">
      <c r="B4" s="142"/>
      <c r="C4" s="142"/>
      <c r="D4" s="142"/>
      <c r="E4" s="17"/>
      <c r="F4" s="17"/>
      <c r="G4" s="17"/>
      <c r="H4" s="17"/>
      <c r="I4" s="17"/>
      <c r="J4" s="3"/>
      <c r="K4" s="3"/>
    </row>
    <row r="5" spans="2:12" ht="18" customHeight="1" x14ac:dyDescent="0.3">
      <c r="B5" s="156" t="s">
        <v>42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2" ht="18" customHeight="1" x14ac:dyDescent="0.3">
      <c r="B6" s="35"/>
      <c r="C6" s="37"/>
      <c r="D6" s="37"/>
      <c r="E6" s="37"/>
      <c r="F6" s="37"/>
      <c r="G6" s="37"/>
      <c r="H6" s="37"/>
      <c r="I6" s="37"/>
      <c r="J6" s="37"/>
      <c r="K6" s="37"/>
    </row>
    <row r="7" spans="2:12" x14ac:dyDescent="0.3">
      <c r="B7" s="164" t="s">
        <v>43</v>
      </c>
      <c r="C7" s="164"/>
      <c r="D7" s="164"/>
      <c r="E7" s="164"/>
      <c r="F7" s="164"/>
      <c r="G7" s="4"/>
      <c r="H7" s="4"/>
      <c r="I7" s="4"/>
      <c r="J7" s="4"/>
      <c r="K7" s="21"/>
    </row>
    <row r="8" spans="2:12" ht="26.4" x14ac:dyDescent="0.3">
      <c r="B8" s="146" t="s">
        <v>6</v>
      </c>
      <c r="C8" s="147"/>
      <c r="D8" s="147"/>
      <c r="E8" s="147"/>
      <c r="F8" s="148"/>
      <c r="G8" s="26" t="s">
        <v>44</v>
      </c>
      <c r="H8" s="1" t="s">
        <v>34</v>
      </c>
      <c r="I8" s="1" t="s">
        <v>32</v>
      </c>
      <c r="J8" s="26" t="s">
        <v>45</v>
      </c>
      <c r="K8" s="1" t="s">
        <v>11</v>
      </c>
      <c r="L8" s="1" t="s">
        <v>33</v>
      </c>
    </row>
    <row r="9" spans="2:12" s="29" customFormat="1" ht="10.199999999999999" x14ac:dyDescent="0.2">
      <c r="B9" s="149">
        <v>1</v>
      </c>
      <c r="C9" s="149"/>
      <c r="D9" s="149"/>
      <c r="E9" s="149"/>
      <c r="F9" s="150"/>
      <c r="G9" s="28">
        <v>2</v>
      </c>
      <c r="H9" s="27">
        <v>3</v>
      </c>
      <c r="I9" s="27">
        <v>4</v>
      </c>
      <c r="J9" s="27">
        <v>5</v>
      </c>
      <c r="K9" s="27" t="s">
        <v>13</v>
      </c>
      <c r="L9" s="27" t="s">
        <v>14</v>
      </c>
    </row>
    <row r="10" spans="2:12" x14ac:dyDescent="0.3">
      <c r="B10" s="162" t="s">
        <v>0</v>
      </c>
      <c r="C10" s="141"/>
      <c r="D10" s="141"/>
      <c r="E10" s="141"/>
      <c r="F10" s="163"/>
      <c r="G10" s="47">
        <f>G11+G12</f>
        <v>295908.03999999998</v>
      </c>
      <c r="H10" s="47">
        <f>H11+H12</f>
        <v>605769</v>
      </c>
      <c r="I10" s="19">
        <f t="shared" ref="I10:J10" si="0">I11+I12</f>
        <v>0</v>
      </c>
      <c r="J10" s="47">
        <f t="shared" si="0"/>
        <v>319535.28000000003</v>
      </c>
      <c r="K10" s="19">
        <f>J10/G10*100</f>
        <v>107.98465631417113</v>
      </c>
      <c r="L10" s="19">
        <f>J10/H10*100</f>
        <v>52.748701237600478</v>
      </c>
    </row>
    <row r="11" spans="2:12" x14ac:dyDescent="0.3">
      <c r="B11" s="151" t="s">
        <v>35</v>
      </c>
      <c r="C11" s="152"/>
      <c r="D11" s="152"/>
      <c r="E11" s="152"/>
      <c r="F11" s="160"/>
      <c r="G11" s="48">
        <v>295908.03999999998</v>
      </c>
      <c r="H11" s="48">
        <v>605769</v>
      </c>
      <c r="I11" s="20"/>
      <c r="J11" s="48">
        <v>319535.28000000003</v>
      </c>
      <c r="K11" s="19">
        <f t="shared" ref="K11:K16" si="1">J11/G11*100</f>
        <v>107.98465631417113</v>
      </c>
      <c r="L11" s="19">
        <f t="shared" ref="L11:L15" si="2">J11/H11*100</f>
        <v>52.748701237600478</v>
      </c>
    </row>
    <row r="12" spans="2:12" x14ac:dyDescent="0.3">
      <c r="B12" s="165" t="s">
        <v>40</v>
      </c>
      <c r="C12" s="160"/>
      <c r="D12" s="160"/>
      <c r="E12" s="160"/>
      <c r="F12" s="160"/>
      <c r="G12" s="48">
        <v>0</v>
      </c>
      <c r="H12" s="48">
        <v>0</v>
      </c>
      <c r="I12" s="20"/>
      <c r="J12" s="48">
        <v>0</v>
      </c>
      <c r="K12" s="19"/>
      <c r="L12" s="19"/>
    </row>
    <row r="13" spans="2:12" x14ac:dyDescent="0.3">
      <c r="B13" s="22" t="s">
        <v>1</v>
      </c>
      <c r="C13" s="36"/>
      <c r="D13" s="36"/>
      <c r="E13" s="36"/>
      <c r="F13" s="36"/>
      <c r="G13" s="47">
        <f>SUM(G14+G15)</f>
        <v>302122.02999999997</v>
      </c>
      <c r="H13" s="47">
        <f>SUM(H14+H15)</f>
        <v>605769</v>
      </c>
      <c r="I13" s="19">
        <f t="shared" ref="I13:J13" si="3">SUM(I14+I15)</f>
        <v>0</v>
      </c>
      <c r="J13" s="47">
        <f t="shared" si="3"/>
        <v>324336.90999999997</v>
      </c>
      <c r="K13" s="19">
        <f t="shared" si="1"/>
        <v>107.35294940259736</v>
      </c>
      <c r="L13" s="19">
        <f t="shared" si="2"/>
        <v>53.541351571308525</v>
      </c>
    </row>
    <row r="14" spans="2:12" x14ac:dyDescent="0.3">
      <c r="B14" s="158" t="s">
        <v>36</v>
      </c>
      <c r="C14" s="152"/>
      <c r="D14" s="152"/>
      <c r="E14" s="152"/>
      <c r="F14" s="152"/>
      <c r="G14" s="48">
        <v>298557.23</v>
      </c>
      <c r="H14" s="48">
        <v>562588</v>
      </c>
      <c r="I14" s="20"/>
      <c r="J14" s="48">
        <v>323844.75</v>
      </c>
      <c r="K14" s="19">
        <f t="shared" si="1"/>
        <v>108.46990709285453</v>
      </c>
      <c r="L14" s="19">
        <f t="shared" si="2"/>
        <v>57.563394526722931</v>
      </c>
    </row>
    <row r="15" spans="2:12" x14ac:dyDescent="0.3">
      <c r="B15" s="159" t="s">
        <v>37</v>
      </c>
      <c r="C15" s="160"/>
      <c r="D15" s="160"/>
      <c r="E15" s="160"/>
      <c r="F15" s="160"/>
      <c r="G15" s="49">
        <v>3564.8</v>
      </c>
      <c r="H15" s="49">
        <v>43181</v>
      </c>
      <c r="I15" s="18"/>
      <c r="J15" s="49">
        <v>492.16</v>
      </c>
      <c r="K15" s="19">
        <f>J15/G15*100</f>
        <v>13.806104129263913</v>
      </c>
      <c r="L15" s="19">
        <f t="shared" si="2"/>
        <v>1.139760542831338</v>
      </c>
    </row>
    <row r="16" spans="2:12" x14ac:dyDescent="0.3">
      <c r="B16" s="140" t="s">
        <v>46</v>
      </c>
      <c r="C16" s="141"/>
      <c r="D16" s="141"/>
      <c r="E16" s="141"/>
      <c r="F16" s="141"/>
      <c r="G16" s="47">
        <f>G10-G13</f>
        <v>-6213.9899999999907</v>
      </c>
      <c r="H16" s="47">
        <f>H10-H13</f>
        <v>0</v>
      </c>
      <c r="I16" s="19">
        <f>I10-I13</f>
        <v>0</v>
      </c>
      <c r="J16" s="47">
        <f>J10-J13</f>
        <v>-4801.6299999999464</v>
      </c>
      <c r="K16" s="19">
        <f t="shared" si="1"/>
        <v>77.271286242815862</v>
      </c>
      <c r="L16" s="19"/>
    </row>
    <row r="17" spans="1:43" ht="17.399999999999999" x14ac:dyDescent="0.3">
      <c r="B17" s="17"/>
      <c r="C17" s="15"/>
      <c r="D17" s="15"/>
      <c r="E17" s="15"/>
      <c r="F17" s="15"/>
      <c r="G17" s="15"/>
      <c r="H17" s="15"/>
      <c r="I17" s="16"/>
      <c r="J17" s="16"/>
      <c r="K17" s="16"/>
      <c r="L17" s="16"/>
    </row>
    <row r="18" spans="1:43" ht="18" customHeight="1" x14ac:dyDescent="0.3">
      <c r="B18" s="164" t="s">
        <v>47</v>
      </c>
      <c r="C18" s="164"/>
      <c r="D18" s="164"/>
      <c r="E18" s="164"/>
      <c r="F18" s="164"/>
      <c r="G18" s="15"/>
      <c r="H18" s="15"/>
      <c r="I18" s="16"/>
      <c r="J18" s="16"/>
      <c r="K18" s="16"/>
      <c r="L18" s="16"/>
    </row>
    <row r="19" spans="1:43" ht="26.4" x14ac:dyDescent="0.3">
      <c r="B19" s="146" t="s">
        <v>6</v>
      </c>
      <c r="C19" s="147"/>
      <c r="D19" s="147"/>
      <c r="E19" s="147"/>
      <c r="F19" s="148"/>
      <c r="G19" s="26" t="s">
        <v>44</v>
      </c>
      <c r="H19" s="1" t="s">
        <v>34</v>
      </c>
      <c r="I19" s="1" t="s">
        <v>32</v>
      </c>
      <c r="J19" s="26" t="s">
        <v>45</v>
      </c>
      <c r="K19" s="1" t="s">
        <v>11</v>
      </c>
      <c r="L19" s="1" t="s">
        <v>33</v>
      </c>
    </row>
    <row r="20" spans="1:43" s="29" customFormat="1" x14ac:dyDescent="0.3">
      <c r="B20" s="149">
        <v>1</v>
      </c>
      <c r="C20" s="149"/>
      <c r="D20" s="149"/>
      <c r="E20" s="149"/>
      <c r="F20" s="150"/>
      <c r="G20" s="28">
        <v>2</v>
      </c>
      <c r="H20" s="27">
        <v>3</v>
      </c>
      <c r="I20" s="27">
        <v>4</v>
      </c>
      <c r="J20" s="27">
        <v>5</v>
      </c>
      <c r="K20" s="27" t="s">
        <v>13</v>
      </c>
      <c r="L20" s="27" t="s">
        <v>14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3">
      <c r="A21" s="29"/>
      <c r="B21" s="151" t="s">
        <v>38</v>
      </c>
      <c r="C21" s="153"/>
      <c r="D21" s="153"/>
      <c r="E21" s="153"/>
      <c r="F21" s="154"/>
      <c r="G21" s="18">
        <v>0</v>
      </c>
      <c r="H21" s="18">
        <v>0</v>
      </c>
      <c r="I21" s="18">
        <v>0</v>
      </c>
      <c r="J21" s="18">
        <v>0</v>
      </c>
      <c r="K21" s="18"/>
      <c r="L21" s="18"/>
    </row>
    <row r="22" spans="1:43" x14ac:dyDescent="0.3">
      <c r="A22" s="29"/>
      <c r="B22" s="151" t="s">
        <v>39</v>
      </c>
      <c r="C22" s="152"/>
      <c r="D22" s="152"/>
      <c r="E22" s="152"/>
      <c r="F22" s="152"/>
      <c r="G22" s="18">
        <v>0</v>
      </c>
      <c r="H22" s="18">
        <v>0</v>
      </c>
      <c r="I22" s="18">
        <v>0</v>
      </c>
      <c r="J22" s="18">
        <v>0</v>
      </c>
      <c r="K22" s="18"/>
      <c r="L22" s="18"/>
    </row>
    <row r="23" spans="1:43" s="38" customFormat="1" ht="15" customHeight="1" x14ac:dyDescent="0.3">
      <c r="A23" s="29"/>
      <c r="B23" s="143" t="s">
        <v>41</v>
      </c>
      <c r="C23" s="144"/>
      <c r="D23" s="144"/>
      <c r="E23" s="144"/>
      <c r="F23" s="145"/>
      <c r="G23" s="47">
        <v>0</v>
      </c>
      <c r="H23" s="19">
        <v>0</v>
      </c>
      <c r="I23" s="19">
        <v>0</v>
      </c>
      <c r="J23" s="19">
        <v>0</v>
      </c>
      <c r="K23" s="19"/>
      <c r="L23" s="1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38" customFormat="1" ht="15" customHeight="1" x14ac:dyDescent="0.3">
      <c r="A24" s="29"/>
      <c r="B24" s="143" t="s">
        <v>48</v>
      </c>
      <c r="C24" s="144"/>
      <c r="D24" s="144"/>
      <c r="E24" s="144"/>
      <c r="F24" s="145"/>
      <c r="G24" s="47">
        <v>33761.760000000002</v>
      </c>
      <c r="H24" s="19">
        <v>0</v>
      </c>
      <c r="I24" s="19">
        <v>0</v>
      </c>
      <c r="J24" s="47">
        <v>33761.760000000002</v>
      </c>
      <c r="K24" s="19">
        <f>J24/G24*100</f>
        <v>100</v>
      </c>
      <c r="L24" s="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3">
      <c r="A25" s="29"/>
      <c r="B25" s="140" t="s">
        <v>49</v>
      </c>
      <c r="C25" s="141"/>
      <c r="D25" s="141"/>
      <c r="E25" s="141"/>
      <c r="F25" s="141"/>
      <c r="G25" s="47">
        <v>27547.77</v>
      </c>
      <c r="H25" s="19">
        <v>0</v>
      </c>
      <c r="I25" s="19">
        <v>0</v>
      </c>
      <c r="J25" s="47">
        <v>28960.13</v>
      </c>
      <c r="K25" s="19">
        <f>J25/G25*100</f>
        <v>105.12694856970275</v>
      </c>
      <c r="L25" s="19"/>
    </row>
    <row r="26" spans="1:43" ht="15.6" x14ac:dyDescent="0.3">
      <c r="B26" s="12"/>
      <c r="C26" s="13"/>
      <c r="D26" s="13"/>
      <c r="E26" s="13"/>
      <c r="F26" s="13"/>
      <c r="G26" s="14"/>
      <c r="H26" s="14"/>
      <c r="I26" s="14"/>
      <c r="J26" s="14"/>
      <c r="K26" s="14"/>
    </row>
    <row r="27" spans="1:43" ht="15.6" x14ac:dyDescent="0.3">
      <c r="B27" s="155" t="s">
        <v>56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43" ht="15.6" x14ac:dyDescent="0.3">
      <c r="B28" s="12"/>
      <c r="C28" s="13"/>
      <c r="D28" s="13"/>
      <c r="E28" s="13"/>
      <c r="F28" s="13"/>
      <c r="G28" s="14"/>
      <c r="H28" s="14"/>
      <c r="I28" s="14"/>
      <c r="J28" s="14"/>
      <c r="K28" s="14"/>
    </row>
    <row r="29" spans="1:43" ht="15" customHeight="1" x14ac:dyDescent="0.3">
      <c r="B29" s="161" t="s">
        <v>31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</row>
    <row r="30" spans="1:43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43" ht="15" customHeight="1" x14ac:dyDescent="0.3">
      <c r="B31" s="161" t="s">
        <v>50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spans="1:43" ht="36.75" customHeight="1" x14ac:dyDescent="0.3"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</row>
    <row r="33" spans="2:12" x14ac:dyDescent="0.3">
      <c r="B33" s="157"/>
      <c r="C33" s="157"/>
      <c r="D33" s="157"/>
      <c r="E33" s="157"/>
      <c r="F33" s="157"/>
      <c r="G33" s="157"/>
      <c r="H33" s="157"/>
      <c r="I33" s="157"/>
      <c r="J33" s="157"/>
      <c r="K33" s="157"/>
    </row>
    <row r="34" spans="2:12" ht="15" customHeight="1" x14ac:dyDescent="0.3">
      <c r="B34" s="139" t="s">
        <v>57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spans="2:12" x14ac:dyDescent="0.3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</row>
  </sheetData>
  <mergeCells count="27"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77"/>
  <sheetViews>
    <sheetView topLeftCell="B25" workbookViewId="0">
      <selection activeCell="J41" sqref="J41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5.44140625" bestFit="1" customWidth="1"/>
    <col min="5" max="5" width="5.44140625" customWidth="1"/>
    <col min="6" max="6" width="44.6640625" customWidth="1"/>
    <col min="7" max="10" width="25.33203125" customWidth="1"/>
    <col min="11" max="12" width="15.6640625" customWidth="1"/>
  </cols>
  <sheetData>
    <row r="1" spans="2:12" ht="18" customHeight="1" x14ac:dyDescent="0.3">
      <c r="B1" s="2"/>
      <c r="C1" s="2"/>
      <c r="D1" s="2"/>
      <c r="E1" s="17"/>
      <c r="F1" s="2"/>
      <c r="G1" s="2"/>
      <c r="H1" s="2"/>
      <c r="I1" s="2"/>
      <c r="J1" s="2"/>
      <c r="K1" s="2"/>
    </row>
    <row r="2" spans="2:12" ht="15.75" customHeight="1" x14ac:dyDescent="0.3">
      <c r="B2" s="156" t="s">
        <v>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2" ht="17.399999999999999" x14ac:dyDescent="0.3">
      <c r="B3" s="2"/>
      <c r="C3" s="2"/>
      <c r="D3" s="2"/>
      <c r="E3" s="17"/>
      <c r="F3" s="2"/>
      <c r="G3" s="2"/>
      <c r="H3" s="2"/>
      <c r="I3" s="2"/>
      <c r="J3" s="3"/>
      <c r="K3" s="3"/>
    </row>
    <row r="4" spans="2:12" ht="18" customHeight="1" x14ac:dyDescent="0.3">
      <c r="B4" s="156" t="s">
        <v>51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2:12" ht="17.399999999999999" x14ac:dyDescent="0.3">
      <c r="B5" s="2"/>
      <c r="C5" s="2"/>
      <c r="D5" s="2"/>
      <c r="E5" s="17"/>
      <c r="F5" s="2"/>
      <c r="G5" s="2"/>
      <c r="H5" s="2"/>
      <c r="I5" s="2"/>
      <c r="J5" s="3"/>
      <c r="K5" s="3"/>
    </row>
    <row r="6" spans="2:12" ht="15.75" customHeight="1" x14ac:dyDescent="0.3">
      <c r="B6" s="156" t="s">
        <v>12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2:12" ht="17.399999999999999" x14ac:dyDescent="0.3">
      <c r="B7" s="2"/>
      <c r="C7" s="2"/>
      <c r="D7" s="2"/>
      <c r="E7" s="17"/>
      <c r="F7" s="2"/>
      <c r="G7" s="2"/>
      <c r="H7" s="2"/>
      <c r="I7" s="2"/>
      <c r="J7" s="3"/>
      <c r="K7" s="3"/>
    </row>
    <row r="8" spans="2:12" ht="26.4" x14ac:dyDescent="0.3">
      <c r="B8" s="166" t="s">
        <v>6</v>
      </c>
      <c r="C8" s="167"/>
      <c r="D8" s="167"/>
      <c r="E8" s="167"/>
      <c r="F8" s="168"/>
      <c r="G8" s="39" t="s">
        <v>44</v>
      </c>
      <c r="H8" s="39" t="s">
        <v>34</v>
      </c>
      <c r="I8" s="39" t="s">
        <v>32</v>
      </c>
      <c r="J8" s="39" t="s">
        <v>45</v>
      </c>
      <c r="K8" s="39" t="s">
        <v>11</v>
      </c>
      <c r="L8" s="39" t="s">
        <v>33</v>
      </c>
    </row>
    <row r="9" spans="2:12" ht="16.5" customHeight="1" x14ac:dyDescent="0.3">
      <c r="B9" s="166">
        <v>1</v>
      </c>
      <c r="C9" s="167"/>
      <c r="D9" s="167"/>
      <c r="E9" s="167"/>
      <c r="F9" s="168"/>
      <c r="G9" s="39">
        <v>2</v>
      </c>
      <c r="H9" s="39">
        <v>3</v>
      </c>
      <c r="I9" s="39">
        <v>4</v>
      </c>
      <c r="J9" s="39">
        <v>5</v>
      </c>
      <c r="K9" s="39" t="s">
        <v>13</v>
      </c>
      <c r="L9" s="39" t="s">
        <v>14</v>
      </c>
    </row>
    <row r="10" spans="2:12" x14ac:dyDescent="0.3">
      <c r="B10" s="5"/>
      <c r="C10" s="5"/>
      <c r="D10" s="5"/>
      <c r="E10" s="5"/>
      <c r="F10" s="5" t="s">
        <v>15</v>
      </c>
      <c r="G10" s="50">
        <f>G11</f>
        <v>295908.03499999997</v>
      </c>
      <c r="H10" s="50">
        <f t="shared" ref="H10:I10" si="0">H11</f>
        <v>605769</v>
      </c>
      <c r="I10" s="45">
        <f t="shared" si="0"/>
        <v>0</v>
      </c>
      <c r="J10" s="50">
        <f>J11</f>
        <v>319535.28000000003</v>
      </c>
      <c r="K10" s="46">
        <f>J10/G10*100</f>
        <v>107.98465813880318</v>
      </c>
      <c r="L10" s="46">
        <f>J10/H10*100</f>
        <v>52.748701237600478</v>
      </c>
    </row>
    <row r="11" spans="2:12" ht="15.75" customHeight="1" x14ac:dyDescent="0.3">
      <c r="B11" s="5">
        <v>6</v>
      </c>
      <c r="C11" s="5"/>
      <c r="D11" s="5"/>
      <c r="E11" s="5"/>
      <c r="F11" s="5" t="s">
        <v>2</v>
      </c>
      <c r="G11" s="45">
        <f t="shared" ref="G11:I11" si="1">G12+G19+G15+G17+G21+G23</f>
        <v>295908.03499999997</v>
      </c>
      <c r="H11" s="45">
        <f t="shared" si="1"/>
        <v>605769</v>
      </c>
      <c r="I11" s="45">
        <f t="shared" si="1"/>
        <v>0</v>
      </c>
      <c r="J11" s="45">
        <f>J12+J19+J15+J17+J21+J23</f>
        <v>319535.28000000003</v>
      </c>
      <c r="K11" s="46">
        <f t="shared" ref="K11:K22" si="2">J11/G11*100</f>
        <v>107.98465813880318</v>
      </c>
      <c r="L11" s="46">
        <f t="shared" ref="L11:L22" si="3">J11/H11*100</f>
        <v>52.748701237600478</v>
      </c>
    </row>
    <row r="12" spans="2:12" ht="26.4" x14ac:dyDescent="0.3">
      <c r="B12" s="5"/>
      <c r="C12" s="10">
        <v>63</v>
      </c>
      <c r="D12" s="10"/>
      <c r="E12" s="10"/>
      <c r="F12" s="10" t="s">
        <v>16</v>
      </c>
      <c r="G12" s="45">
        <f>G13+G14</f>
        <v>276165.21000000002</v>
      </c>
      <c r="H12" s="45">
        <f t="shared" ref="H12:I12" si="4">H13+H14</f>
        <v>527623</v>
      </c>
      <c r="I12" s="45">
        <f t="shared" si="4"/>
        <v>0</v>
      </c>
      <c r="J12" s="45">
        <f>J13+J14</f>
        <v>300819.13</v>
      </c>
      <c r="K12" s="46">
        <f t="shared" si="2"/>
        <v>108.92723598312763</v>
      </c>
      <c r="L12" s="46">
        <f t="shared" si="3"/>
        <v>57.01402895628128</v>
      </c>
    </row>
    <row r="13" spans="2:12" ht="22.8" x14ac:dyDescent="0.3">
      <c r="B13" s="6"/>
      <c r="C13" s="6"/>
      <c r="D13" s="6"/>
      <c r="E13" s="6">
        <v>6361</v>
      </c>
      <c r="F13" s="44" t="s">
        <v>58</v>
      </c>
      <c r="G13" s="45">
        <v>264092.34000000003</v>
      </c>
      <c r="H13" s="45">
        <v>505544</v>
      </c>
      <c r="I13" s="45"/>
      <c r="J13" s="46">
        <v>284665.2</v>
      </c>
      <c r="K13" s="46">
        <f t="shared" si="2"/>
        <v>107.79002526161872</v>
      </c>
      <c r="L13" s="46">
        <f t="shared" si="3"/>
        <v>56.308689253556565</v>
      </c>
    </row>
    <row r="14" spans="2:12" x14ac:dyDescent="0.3">
      <c r="B14" s="6"/>
      <c r="C14" s="6"/>
      <c r="D14" s="7"/>
      <c r="E14" s="7">
        <v>6381</v>
      </c>
      <c r="F14" s="44" t="s">
        <v>59</v>
      </c>
      <c r="G14" s="45">
        <v>12072.87</v>
      </c>
      <c r="H14" s="45">
        <v>22079</v>
      </c>
      <c r="I14" s="45"/>
      <c r="J14" s="46">
        <v>16153.93</v>
      </c>
      <c r="K14" s="46">
        <f t="shared" si="2"/>
        <v>133.80356120789835</v>
      </c>
      <c r="L14" s="46">
        <f t="shared" si="3"/>
        <v>73.164228452375554</v>
      </c>
    </row>
    <row r="15" spans="2:12" x14ac:dyDescent="0.3">
      <c r="B15" s="6"/>
      <c r="C15" s="6">
        <v>64</v>
      </c>
      <c r="D15" s="7"/>
      <c r="E15" s="7"/>
      <c r="F15" s="52" t="s">
        <v>60</v>
      </c>
      <c r="G15" s="46">
        <f t="shared" ref="G15:I15" si="5">G16</f>
        <v>0</v>
      </c>
      <c r="H15" s="46">
        <f t="shared" si="5"/>
        <v>0</v>
      </c>
      <c r="I15" s="46">
        <f t="shared" si="5"/>
        <v>0</v>
      </c>
      <c r="J15" s="46">
        <f>J16</f>
        <v>3.55</v>
      </c>
      <c r="K15" s="46"/>
      <c r="L15" s="46"/>
    </row>
    <row r="16" spans="2:12" x14ac:dyDescent="0.3">
      <c r="B16" s="6"/>
      <c r="C16" s="6"/>
      <c r="D16" s="7"/>
      <c r="E16" s="7">
        <v>6413</v>
      </c>
      <c r="F16" s="44" t="s">
        <v>61</v>
      </c>
      <c r="G16" s="45">
        <v>0</v>
      </c>
      <c r="H16" s="45">
        <v>0</v>
      </c>
      <c r="I16" s="45"/>
      <c r="J16" s="46">
        <v>3.55</v>
      </c>
      <c r="K16" s="46"/>
      <c r="L16" s="46"/>
    </row>
    <row r="17" spans="2:12" ht="22.8" x14ac:dyDescent="0.3">
      <c r="B17" s="6"/>
      <c r="C17" s="6">
        <v>65</v>
      </c>
      <c r="D17" s="7"/>
      <c r="E17" s="7"/>
      <c r="F17" s="44" t="s">
        <v>62</v>
      </c>
      <c r="G17" s="46">
        <f t="shared" ref="G17:I17" si="6">G18</f>
        <v>145.995</v>
      </c>
      <c r="H17" s="46">
        <f t="shared" si="6"/>
        <v>186</v>
      </c>
      <c r="I17" s="46">
        <f t="shared" si="6"/>
        <v>0</v>
      </c>
      <c r="J17" s="46">
        <f>J18</f>
        <v>185.78</v>
      </c>
      <c r="K17" s="46">
        <f t="shared" si="2"/>
        <v>127.25093325113875</v>
      </c>
      <c r="L17" s="46">
        <f t="shared" si="3"/>
        <v>99.881720430107521</v>
      </c>
    </row>
    <row r="18" spans="2:12" x14ac:dyDescent="0.3">
      <c r="B18" s="6"/>
      <c r="C18" s="6"/>
      <c r="D18" s="7"/>
      <c r="E18" s="7">
        <v>6526</v>
      </c>
      <c r="F18" s="44" t="s">
        <v>63</v>
      </c>
      <c r="G18" s="45">
        <v>145.995</v>
      </c>
      <c r="H18" s="45">
        <v>186</v>
      </c>
      <c r="I18" s="45"/>
      <c r="J18" s="46">
        <v>185.78</v>
      </c>
      <c r="K18" s="46">
        <f t="shared" si="2"/>
        <v>127.25093325113875</v>
      </c>
      <c r="L18" s="46">
        <f t="shared" si="3"/>
        <v>99.881720430107521</v>
      </c>
    </row>
    <row r="19" spans="2:12" ht="26.4" x14ac:dyDescent="0.3">
      <c r="B19" s="6"/>
      <c r="C19" s="6">
        <v>66</v>
      </c>
      <c r="D19" s="7"/>
      <c r="E19" s="7"/>
      <c r="F19" s="10" t="s">
        <v>17</v>
      </c>
      <c r="G19" s="46">
        <f t="shared" ref="G19:I19" si="7">G20</f>
        <v>1879.23</v>
      </c>
      <c r="H19" s="46">
        <f t="shared" si="7"/>
        <v>1991</v>
      </c>
      <c r="I19" s="46">
        <f t="shared" si="7"/>
        <v>0</v>
      </c>
      <c r="J19" s="46">
        <f>J20</f>
        <v>424.3</v>
      </c>
      <c r="K19" s="46">
        <f t="shared" si="2"/>
        <v>22.578396470894997</v>
      </c>
      <c r="L19" s="46">
        <f t="shared" si="3"/>
        <v>21.310899045705675</v>
      </c>
    </row>
    <row r="20" spans="2:12" x14ac:dyDescent="0.3">
      <c r="B20" s="6"/>
      <c r="C20" s="25"/>
      <c r="D20" s="7"/>
      <c r="E20" s="7">
        <v>6631</v>
      </c>
      <c r="F20" s="10" t="s">
        <v>64</v>
      </c>
      <c r="G20" s="45">
        <v>1879.23</v>
      </c>
      <c r="H20" s="45">
        <v>1991</v>
      </c>
      <c r="I20" s="45"/>
      <c r="J20" s="46">
        <v>424.3</v>
      </c>
      <c r="K20" s="46">
        <f t="shared" si="2"/>
        <v>22.578396470894997</v>
      </c>
      <c r="L20" s="46">
        <f t="shared" si="3"/>
        <v>21.310899045705675</v>
      </c>
    </row>
    <row r="21" spans="2:12" ht="22.8" x14ac:dyDescent="0.3">
      <c r="B21" s="6"/>
      <c r="C21" s="6">
        <v>67</v>
      </c>
      <c r="D21" s="7"/>
      <c r="E21" s="7"/>
      <c r="F21" s="53" t="s">
        <v>65</v>
      </c>
      <c r="G21" s="46">
        <f t="shared" ref="G21:I21" si="8">G22</f>
        <v>17717.599999999999</v>
      </c>
      <c r="H21" s="46">
        <f t="shared" si="8"/>
        <v>75969</v>
      </c>
      <c r="I21" s="46">
        <f t="shared" si="8"/>
        <v>0</v>
      </c>
      <c r="J21" s="46">
        <f>J22</f>
        <v>16662.52</v>
      </c>
      <c r="K21" s="46">
        <f t="shared" si="2"/>
        <v>94.045017383844325</v>
      </c>
      <c r="L21" s="46">
        <f t="shared" si="3"/>
        <v>21.933314904763787</v>
      </c>
    </row>
    <row r="22" spans="2:12" ht="22.8" x14ac:dyDescent="0.3">
      <c r="B22" s="6"/>
      <c r="C22" s="25"/>
      <c r="D22" s="7"/>
      <c r="E22" s="7">
        <v>6711</v>
      </c>
      <c r="F22" s="44" t="s">
        <v>66</v>
      </c>
      <c r="G22" s="45">
        <v>17717.599999999999</v>
      </c>
      <c r="H22" s="45">
        <v>75969</v>
      </c>
      <c r="I22" s="45"/>
      <c r="J22" s="46">
        <v>16662.52</v>
      </c>
      <c r="K22" s="46">
        <f t="shared" si="2"/>
        <v>94.045017383844325</v>
      </c>
      <c r="L22" s="46">
        <f t="shared" si="3"/>
        <v>21.933314904763787</v>
      </c>
    </row>
    <row r="23" spans="2:12" x14ac:dyDescent="0.3">
      <c r="B23" s="6"/>
      <c r="C23" s="6">
        <v>68</v>
      </c>
      <c r="D23" s="7"/>
      <c r="E23" s="7"/>
      <c r="F23" s="44" t="s">
        <v>67</v>
      </c>
      <c r="G23" s="46">
        <f t="shared" ref="G23:I23" si="9">G24</f>
        <v>0</v>
      </c>
      <c r="H23" s="46">
        <f t="shared" si="9"/>
        <v>0</v>
      </c>
      <c r="I23" s="46">
        <f t="shared" si="9"/>
        <v>0</v>
      </c>
      <c r="J23" s="46">
        <f>J24</f>
        <v>1440</v>
      </c>
      <c r="K23" s="46"/>
      <c r="L23" s="46"/>
    </row>
    <row r="24" spans="2:12" x14ac:dyDescent="0.3">
      <c r="B24" s="6"/>
      <c r="C24" s="6"/>
      <c r="D24" s="7"/>
      <c r="E24" s="7">
        <v>683</v>
      </c>
      <c r="F24" s="10" t="s">
        <v>68</v>
      </c>
      <c r="G24" s="45">
        <v>0</v>
      </c>
      <c r="H24" s="45">
        <v>0</v>
      </c>
      <c r="I24" s="45"/>
      <c r="J24" s="46">
        <v>1440</v>
      </c>
      <c r="K24" s="46"/>
      <c r="L24" s="46"/>
    </row>
    <row r="25" spans="2:12" ht="15.75" customHeight="1" x14ac:dyDescent="0.3"/>
    <row r="26" spans="2:12" ht="15.75" customHeight="1" x14ac:dyDescent="0.3">
      <c r="B26" s="17"/>
      <c r="C26" s="17"/>
      <c r="D26" s="17"/>
      <c r="E26" s="17"/>
      <c r="F26" s="17"/>
      <c r="G26" s="17"/>
      <c r="H26" s="17"/>
      <c r="I26" s="17"/>
      <c r="J26" s="3"/>
      <c r="K26" s="3"/>
      <c r="L26" s="3"/>
    </row>
    <row r="27" spans="2:12" ht="26.4" x14ac:dyDescent="0.3">
      <c r="B27" s="166" t="s">
        <v>6</v>
      </c>
      <c r="C27" s="167"/>
      <c r="D27" s="167"/>
      <c r="E27" s="167"/>
      <c r="F27" s="168"/>
      <c r="G27" s="39" t="s">
        <v>44</v>
      </c>
      <c r="H27" s="39" t="s">
        <v>34</v>
      </c>
      <c r="I27" s="39" t="s">
        <v>32</v>
      </c>
      <c r="J27" s="39" t="s">
        <v>45</v>
      </c>
      <c r="K27" s="39" t="s">
        <v>11</v>
      </c>
      <c r="L27" s="39" t="s">
        <v>33</v>
      </c>
    </row>
    <row r="28" spans="2:12" ht="12.75" customHeight="1" x14ac:dyDescent="0.3">
      <c r="B28" s="166">
        <v>1</v>
      </c>
      <c r="C28" s="167"/>
      <c r="D28" s="167"/>
      <c r="E28" s="167"/>
      <c r="F28" s="168"/>
      <c r="G28" s="39">
        <v>2</v>
      </c>
      <c r="H28" s="39">
        <v>3</v>
      </c>
      <c r="I28" s="39">
        <v>4</v>
      </c>
      <c r="J28" s="39">
        <v>5</v>
      </c>
      <c r="K28" s="39" t="s">
        <v>13</v>
      </c>
      <c r="L28" s="39" t="s">
        <v>14</v>
      </c>
    </row>
    <row r="29" spans="2:12" x14ac:dyDescent="0.3">
      <c r="B29" s="5"/>
      <c r="C29" s="5"/>
      <c r="D29" s="5"/>
      <c r="E29" s="5"/>
      <c r="F29" s="5" t="s">
        <v>7</v>
      </c>
      <c r="G29" s="50">
        <f>G30+G71</f>
        <v>302122.02999999997</v>
      </c>
      <c r="H29" s="50">
        <f>H30+H71</f>
        <v>605769</v>
      </c>
      <c r="I29" s="50">
        <f t="shared" ref="I29" si="10">I30+I71</f>
        <v>0</v>
      </c>
      <c r="J29" s="50">
        <f>J30+J71</f>
        <v>324336.90999999997</v>
      </c>
      <c r="K29" s="46">
        <f>J29/G29*100</f>
        <v>107.35294940259736</v>
      </c>
      <c r="L29" s="46">
        <f>J29/H29*100</f>
        <v>53.541351571308525</v>
      </c>
    </row>
    <row r="30" spans="2:12" x14ac:dyDescent="0.3">
      <c r="B30" s="5">
        <v>3</v>
      </c>
      <c r="C30" s="5"/>
      <c r="D30" s="5"/>
      <c r="E30" s="5"/>
      <c r="F30" s="5" t="s">
        <v>3</v>
      </c>
      <c r="G30" s="50">
        <f>G31+G39+G66</f>
        <v>298557.23</v>
      </c>
      <c r="H30" s="50">
        <f>H31+H39</f>
        <v>562588</v>
      </c>
      <c r="I30" s="50">
        <f t="shared" ref="I30" si="11">I31+I39</f>
        <v>0</v>
      </c>
      <c r="J30" s="50">
        <f>J31+J39+J66+J69</f>
        <v>323844.75</v>
      </c>
      <c r="K30" s="46">
        <f t="shared" ref="K30:K74" si="12">J30/G30*100</f>
        <v>108.46990709285453</v>
      </c>
      <c r="L30" s="46">
        <f t="shared" ref="L30:L76" si="13">J30/H30*100</f>
        <v>57.563394526722931</v>
      </c>
    </row>
    <row r="31" spans="2:12" x14ac:dyDescent="0.3">
      <c r="B31" s="5"/>
      <c r="C31" s="10">
        <v>31</v>
      </c>
      <c r="D31" s="10"/>
      <c r="E31" s="10"/>
      <c r="F31" s="10" t="s">
        <v>4</v>
      </c>
      <c r="G31" s="45">
        <f>G32+G34+G36</f>
        <v>271166.76</v>
      </c>
      <c r="H31" s="45">
        <f>H32+H34+H36</f>
        <v>526893</v>
      </c>
      <c r="I31" s="45"/>
      <c r="J31" s="51">
        <f>J32+J34+J36</f>
        <v>297140.81</v>
      </c>
      <c r="K31" s="46">
        <f t="shared" si="12"/>
        <v>109.57862608234134</v>
      </c>
      <c r="L31" s="46">
        <f t="shared" si="13"/>
        <v>56.394905607020782</v>
      </c>
    </row>
    <row r="32" spans="2:12" x14ac:dyDescent="0.3">
      <c r="B32" s="6"/>
      <c r="C32" s="6"/>
      <c r="D32" s="6">
        <v>311</v>
      </c>
      <c r="E32" s="6"/>
      <c r="F32" s="6" t="s">
        <v>18</v>
      </c>
      <c r="G32" s="50">
        <f>G33</f>
        <v>225971.94</v>
      </c>
      <c r="H32" s="50">
        <f>H33</f>
        <v>495716</v>
      </c>
      <c r="I32" s="50">
        <f t="shared" ref="I32:J32" si="14">I33</f>
        <v>0</v>
      </c>
      <c r="J32" s="50">
        <f t="shared" si="14"/>
        <v>247733.44</v>
      </c>
      <c r="K32" s="46">
        <f t="shared" si="12"/>
        <v>109.63017797696475</v>
      </c>
      <c r="L32" s="46">
        <f t="shared" si="13"/>
        <v>49.974872709373919</v>
      </c>
    </row>
    <row r="33" spans="2:12" x14ac:dyDescent="0.3">
      <c r="B33" s="6"/>
      <c r="C33" s="6"/>
      <c r="D33" s="6"/>
      <c r="E33" s="6">
        <v>3111</v>
      </c>
      <c r="F33" s="6" t="s">
        <v>19</v>
      </c>
      <c r="G33" s="45">
        <v>225971.94</v>
      </c>
      <c r="H33" s="45">
        <v>495716</v>
      </c>
      <c r="I33" s="45"/>
      <c r="J33" s="46">
        <v>247733.44</v>
      </c>
      <c r="K33" s="46">
        <f t="shared" si="12"/>
        <v>109.63017797696475</v>
      </c>
      <c r="L33" s="46">
        <f t="shared" si="13"/>
        <v>49.974872709373919</v>
      </c>
    </row>
    <row r="34" spans="2:12" x14ac:dyDescent="0.3">
      <c r="B34" s="6"/>
      <c r="C34" s="6"/>
      <c r="D34" s="6">
        <v>312</v>
      </c>
      <c r="E34" s="6"/>
      <c r="F34" s="6" t="s">
        <v>69</v>
      </c>
      <c r="G34" s="45">
        <f>G35</f>
        <v>7881.6</v>
      </c>
      <c r="H34" s="50">
        <f>H35</f>
        <v>16484</v>
      </c>
      <c r="I34" s="50">
        <f t="shared" ref="I34:J34" si="15">I35</f>
        <v>0</v>
      </c>
      <c r="J34" s="50">
        <f t="shared" si="15"/>
        <v>8531.34</v>
      </c>
      <c r="K34" s="46">
        <f t="shared" si="12"/>
        <v>108.24375761266747</v>
      </c>
      <c r="L34" s="46">
        <f t="shared" si="13"/>
        <v>51.755277845183215</v>
      </c>
    </row>
    <row r="35" spans="2:12" x14ac:dyDescent="0.3">
      <c r="B35" s="6"/>
      <c r="C35" s="6"/>
      <c r="D35" s="6"/>
      <c r="E35" s="6">
        <v>3121</v>
      </c>
      <c r="F35" s="61" t="s">
        <v>69</v>
      </c>
      <c r="G35" s="45">
        <v>7881.6</v>
      </c>
      <c r="H35" s="45">
        <v>16484</v>
      </c>
      <c r="I35" s="45"/>
      <c r="J35" s="46">
        <v>8531.34</v>
      </c>
      <c r="K35" s="46">
        <f t="shared" si="12"/>
        <v>108.24375761266747</v>
      </c>
      <c r="L35" s="46">
        <f t="shared" si="13"/>
        <v>51.755277845183215</v>
      </c>
    </row>
    <row r="36" spans="2:12" x14ac:dyDescent="0.3">
      <c r="B36" s="6"/>
      <c r="C36" s="6"/>
      <c r="D36" s="6">
        <v>313</v>
      </c>
      <c r="E36" s="6"/>
      <c r="F36" s="6" t="s">
        <v>71</v>
      </c>
      <c r="G36" s="45">
        <f>G37+G38</f>
        <v>37313.22</v>
      </c>
      <c r="H36" s="50">
        <f>H37</f>
        <v>14693</v>
      </c>
      <c r="I36" s="50">
        <f t="shared" ref="I36:J36" si="16">I37</f>
        <v>0</v>
      </c>
      <c r="J36" s="50">
        <f t="shared" si="16"/>
        <v>40876.03</v>
      </c>
      <c r="K36" s="46">
        <f t="shared" si="12"/>
        <v>109.54838526398953</v>
      </c>
      <c r="L36" s="46">
        <f t="shared" si="13"/>
        <v>278.20070782005035</v>
      </c>
    </row>
    <row r="37" spans="2:12" x14ac:dyDescent="0.3">
      <c r="B37" s="6"/>
      <c r="C37" s="6"/>
      <c r="D37" s="6"/>
      <c r="E37" s="6">
        <v>3132</v>
      </c>
      <c r="F37" s="61" t="s">
        <v>70</v>
      </c>
      <c r="G37" s="45">
        <v>37245.599999999999</v>
      </c>
      <c r="H37" s="45">
        <v>14693</v>
      </c>
      <c r="I37" s="45"/>
      <c r="J37" s="46">
        <v>40876.03</v>
      </c>
      <c r="K37" s="46">
        <f t="shared" si="12"/>
        <v>109.74727216100695</v>
      </c>
      <c r="L37" s="46">
        <f t="shared" si="13"/>
        <v>278.20070782005035</v>
      </c>
    </row>
    <row r="38" spans="2:12" x14ac:dyDescent="0.3">
      <c r="B38" s="6"/>
      <c r="C38" s="6"/>
      <c r="D38" s="6"/>
      <c r="E38" s="6">
        <v>3133</v>
      </c>
      <c r="F38" s="61" t="s">
        <v>79</v>
      </c>
      <c r="G38" s="45">
        <v>67.62</v>
      </c>
      <c r="H38" s="45">
        <v>0</v>
      </c>
      <c r="I38" s="45"/>
      <c r="J38" s="46">
        <v>0</v>
      </c>
      <c r="K38" s="46">
        <f t="shared" si="12"/>
        <v>0</v>
      </c>
      <c r="L38" s="46"/>
    </row>
    <row r="39" spans="2:12" x14ac:dyDescent="0.3">
      <c r="B39" s="6"/>
      <c r="C39" s="6">
        <v>32</v>
      </c>
      <c r="D39" s="7"/>
      <c r="E39" s="7"/>
      <c r="F39" s="6" t="s">
        <v>10</v>
      </c>
      <c r="G39" s="45">
        <f>G40+G44+G50+G60</f>
        <v>25662.089999999997</v>
      </c>
      <c r="H39" s="50">
        <f>H40+H44+H50+H60</f>
        <v>35695</v>
      </c>
      <c r="I39" s="50">
        <f t="shared" ref="I39:J39" si="17">I40+I44+I50+I60</f>
        <v>0</v>
      </c>
      <c r="J39" s="50">
        <f t="shared" si="17"/>
        <v>26466.329999999998</v>
      </c>
      <c r="K39" s="46">
        <f t="shared" si="12"/>
        <v>103.13396141935441</v>
      </c>
      <c r="L39" s="46">
        <f t="shared" si="13"/>
        <v>74.145762711864407</v>
      </c>
    </row>
    <row r="40" spans="2:12" x14ac:dyDescent="0.3">
      <c r="B40" s="6"/>
      <c r="C40" s="6"/>
      <c r="D40" s="6">
        <v>321</v>
      </c>
      <c r="E40" s="6"/>
      <c r="F40" s="6" t="s">
        <v>20</v>
      </c>
      <c r="G40" s="50">
        <f>G41+G42</f>
        <v>11909.17</v>
      </c>
      <c r="H40" s="50">
        <f>SUM(H41:H42)</f>
        <v>21383</v>
      </c>
      <c r="I40" s="50">
        <f t="shared" ref="I40" si="18">SUM(I41:I42)</f>
        <v>0</v>
      </c>
      <c r="J40" s="50">
        <f>SUM(J41:J43)</f>
        <v>15930.46</v>
      </c>
      <c r="K40" s="46">
        <f t="shared" si="12"/>
        <v>133.76633300221593</v>
      </c>
      <c r="L40" s="46">
        <f t="shared" si="13"/>
        <v>74.500584576532759</v>
      </c>
    </row>
    <row r="41" spans="2:12" x14ac:dyDescent="0.3">
      <c r="B41" s="6"/>
      <c r="C41" s="25"/>
      <c r="D41" s="6"/>
      <c r="E41" s="6">
        <v>3211</v>
      </c>
      <c r="F41" s="31" t="s">
        <v>21</v>
      </c>
      <c r="G41" s="45">
        <v>1729.19</v>
      </c>
      <c r="H41" s="45">
        <v>2882</v>
      </c>
      <c r="I41" s="45"/>
      <c r="J41" s="46">
        <v>6469.94</v>
      </c>
      <c r="K41" s="46">
        <f t="shared" si="12"/>
        <v>374.1601559111491</v>
      </c>
      <c r="L41" s="46">
        <f t="shared" si="13"/>
        <v>224.49479528105479</v>
      </c>
    </row>
    <row r="42" spans="2:12" x14ac:dyDescent="0.3">
      <c r="B42" s="6"/>
      <c r="C42" s="25"/>
      <c r="D42" s="7"/>
      <c r="E42" s="7">
        <v>3212</v>
      </c>
      <c r="F42" s="6" t="s">
        <v>72</v>
      </c>
      <c r="G42" s="45">
        <v>10179.98</v>
      </c>
      <c r="H42" s="45">
        <v>18501</v>
      </c>
      <c r="I42" s="45"/>
      <c r="J42" s="46">
        <v>9410.52</v>
      </c>
      <c r="K42" s="46">
        <f t="shared" si="12"/>
        <v>92.441438981216081</v>
      </c>
      <c r="L42" s="46">
        <f t="shared" si="13"/>
        <v>50.864926220204318</v>
      </c>
    </row>
    <row r="43" spans="2:12" x14ac:dyDescent="0.3">
      <c r="B43" s="6"/>
      <c r="C43" s="25"/>
      <c r="D43" s="7"/>
      <c r="E43" s="7">
        <v>3213</v>
      </c>
      <c r="F43" s="6" t="s">
        <v>73</v>
      </c>
      <c r="G43" s="45">
        <v>0</v>
      </c>
      <c r="H43" s="45">
        <v>0</v>
      </c>
      <c r="I43" s="45"/>
      <c r="J43" s="46">
        <v>50</v>
      </c>
      <c r="K43" s="46"/>
      <c r="L43" s="46"/>
    </row>
    <row r="44" spans="2:12" x14ac:dyDescent="0.3">
      <c r="B44" s="6"/>
      <c r="C44" s="6"/>
      <c r="D44" s="7">
        <v>322</v>
      </c>
      <c r="E44" s="7"/>
      <c r="F44" s="6" t="s">
        <v>80</v>
      </c>
      <c r="G44" s="50">
        <f>SUM(G45:G49)</f>
        <v>5716.6799999999994</v>
      </c>
      <c r="H44" s="50">
        <f>SUM(H45:H48)</f>
        <v>6311</v>
      </c>
      <c r="I44" s="50">
        <f t="shared" ref="I44" si="19">SUM(I45:I48)</f>
        <v>0</v>
      </c>
      <c r="J44" s="50">
        <f>SUM(J45:J48)</f>
        <v>4202.8500000000004</v>
      </c>
      <c r="K44" s="46">
        <f t="shared" si="12"/>
        <v>73.519070509456554</v>
      </c>
      <c r="L44" s="46">
        <f t="shared" si="13"/>
        <v>66.595626683568383</v>
      </c>
    </row>
    <row r="45" spans="2:12" x14ac:dyDescent="0.3">
      <c r="B45" s="6"/>
      <c r="C45" s="6"/>
      <c r="D45" s="7"/>
      <c r="E45" s="7">
        <v>3221</v>
      </c>
      <c r="F45" s="6" t="s">
        <v>74</v>
      </c>
      <c r="G45" s="45">
        <v>2472.19</v>
      </c>
      <c r="H45" s="45">
        <v>2371</v>
      </c>
      <c r="I45" s="45"/>
      <c r="J45" s="46">
        <v>2368.7800000000002</v>
      </c>
      <c r="K45" s="46">
        <f t="shared" si="12"/>
        <v>95.817069076405943</v>
      </c>
      <c r="L45" s="46">
        <f t="shared" si="13"/>
        <v>99.906368620835096</v>
      </c>
    </row>
    <row r="46" spans="2:12" x14ac:dyDescent="0.3">
      <c r="B46" s="6"/>
      <c r="C46" s="6"/>
      <c r="D46" s="7"/>
      <c r="E46" s="7">
        <v>3222</v>
      </c>
      <c r="F46" s="6" t="s">
        <v>75</v>
      </c>
      <c r="G46" s="45">
        <v>753.29</v>
      </c>
      <c r="H46" s="45">
        <v>1208</v>
      </c>
      <c r="I46" s="45"/>
      <c r="J46" s="46">
        <v>459.47</v>
      </c>
      <c r="K46" s="46">
        <f t="shared" si="12"/>
        <v>60.995101488138701</v>
      </c>
      <c r="L46" s="46">
        <f t="shared" si="13"/>
        <v>38.035596026490069</v>
      </c>
    </row>
    <row r="47" spans="2:12" x14ac:dyDescent="0.3">
      <c r="B47" s="6"/>
      <c r="C47" s="6"/>
      <c r="D47" s="7"/>
      <c r="E47" s="7">
        <v>3224</v>
      </c>
      <c r="F47" s="6" t="s">
        <v>76</v>
      </c>
      <c r="G47" s="45">
        <v>1522.69</v>
      </c>
      <c r="H47" s="45">
        <v>1915</v>
      </c>
      <c r="I47" s="45"/>
      <c r="J47" s="46">
        <v>164.96</v>
      </c>
      <c r="K47" s="46">
        <f t="shared" si="12"/>
        <v>10.833459207061189</v>
      </c>
      <c r="L47" s="46">
        <f t="shared" si="13"/>
        <v>8.6140992167101835</v>
      </c>
    </row>
    <row r="48" spans="2:12" x14ac:dyDescent="0.3">
      <c r="B48" s="6"/>
      <c r="C48" s="6"/>
      <c r="D48" s="7"/>
      <c r="E48" s="7">
        <v>3225</v>
      </c>
      <c r="F48" s="6" t="s">
        <v>77</v>
      </c>
      <c r="G48" s="45">
        <v>961.32</v>
      </c>
      <c r="H48" s="45">
        <v>817</v>
      </c>
      <c r="I48" s="45"/>
      <c r="J48" s="46">
        <v>1209.6400000000001</v>
      </c>
      <c r="K48" s="46">
        <f t="shared" si="12"/>
        <v>125.83114883701579</v>
      </c>
      <c r="L48" s="46">
        <f t="shared" si="13"/>
        <v>148.05875152998777</v>
      </c>
    </row>
    <row r="49" spans="2:12" x14ac:dyDescent="0.3">
      <c r="B49" s="6"/>
      <c r="C49" s="6"/>
      <c r="D49" s="7"/>
      <c r="E49" s="7">
        <v>3227</v>
      </c>
      <c r="F49" s="6" t="s">
        <v>78</v>
      </c>
      <c r="G49" s="45">
        <v>7.19</v>
      </c>
      <c r="H49" s="45">
        <v>0</v>
      </c>
      <c r="I49" s="45"/>
      <c r="J49" s="46">
        <v>0</v>
      </c>
      <c r="K49" s="46">
        <f t="shared" si="12"/>
        <v>0</v>
      </c>
      <c r="L49" s="46"/>
    </row>
    <row r="50" spans="2:12" x14ac:dyDescent="0.3">
      <c r="B50" s="6"/>
      <c r="C50" s="6"/>
      <c r="D50" s="7">
        <v>323</v>
      </c>
      <c r="E50" s="7"/>
      <c r="F50" s="6" t="s">
        <v>81</v>
      </c>
      <c r="G50" s="50">
        <f>SUM(G51:G59)</f>
        <v>3403.39</v>
      </c>
      <c r="H50" s="50">
        <f>SUM(H51:H58)</f>
        <v>7432</v>
      </c>
      <c r="I50" s="50">
        <f t="shared" ref="I50" si="20">SUM(I51:I58)</f>
        <v>0</v>
      </c>
      <c r="J50" s="50">
        <f>SUM(J51:J59)</f>
        <v>4476.91</v>
      </c>
      <c r="K50" s="46">
        <f t="shared" si="12"/>
        <v>131.54266775185917</v>
      </c>
      <c r="L50" s="46">
        <f t="shared" si="13"/>
        <v>60.238293864370284</v>
      </c>
    </row>
    <row r="51" spans="2:12" x14ac:dyDescent="0.3">
      <c r="B51" s="6"/>
      <c r="C51" s="6"/>
      <c r="D51" s="7"/>
      <c r="E51" s="7">
        <v>3231</v>
      </c>
      <c r="F51" s="6" t="s">
        <v>82</v>
      </c>
      <c r="G51" s="45">
        <v>228.97</v>
      </c>
      <c r="H51" s="45">
        <v>623</v>
      </c>
      <c r="I51" s="45"/>
      <c r="J51" s="46">
        <v>497.47</v>
      </c>
      <c r="K51" s="46">
        <f t="shared" si="12"/>
        <v>217.26427042844043</v>
      </c>
      <c r="L51" s="46">
        <f t="shared" si="13"/>
        <v>79.850722311396467</v>
      </c>
    </row>
    <row r="52" spans="2:12" x14ac:dyDescent="0.3">
      <c r="B52" s="6"/>
      <c r="C52" s="6"/>
      <c r="D52" s="7"/>
      <c r="E52" s="7">
        <v>3232</v>
      </c>
      <c r="F52" s="6" t="s">
        <v>83</v>
      </c>
      <c r="G52" s="45">
        <v>30.53</v>
      </c>
      <c r="H52" s="45">
        <v>296</v>
      </c>
      <c r="I52" s="45"/>
      <c r="J52" s="46">
        <v>1056</v>
      </c>
      <c r="K52" s="46">
        <f t="shared" si="12"/>
        <v>3458.8928922371438</v>
      </c>
      <c r="L52" s="46">
        <f t="shared" si="13"/>
        <v>356.75675675675677</v>
      </c>
    </row>
    <row r="53" spans="2:12" x14ac:dyDescent="0.3">
      <c r="B53" s="6"/>
      <c r="C53" s="6"/>
      <c r="D53" s="7"/>
      <c r="E53" s="7">
        <v>3233</v>
      </c>
      <c r="F53" s="6" t="s">
        <v>84</v>
      </c>
      <c r="G53" s="45">
        <v>558.63</v>
      </c>
      <c r="H53" s="45">
        <v>1144</v>
      </c>
      <c r="I53" s="45"/>
      <c r="J53" s="46">
        <v>0</v>
      </c>
      <c r="K53" s="46">
        <f t="shared" si="12"/>
        <v>0</v>
      </c>
      <c r="L53" s="46">
        <f t="shared" si="13"/>
        <v>0</v>
      </c>
    </row>
    <row r="54" spans="2:12" x14ac:dyDescent="0.3">
      <c r="B54" s="6"/>
      <c r="C54" s="6"/>
      <c r="D54" s="7"/>
      <c r="E54" s="7">
        <v>3234</v>
      </c>
      <c r="F54" s="6" t="s">
        <v>85</v>
      </c>
      <c r="G54" s="45">
        <v>993.75</v>
      </c>
      <c r="H54" s="45">
        <v>3103</v>
      </c>
      <c r="I54" s="45"/>
      <c r="J54" s="46">
        <v>1310.3499999999999</v>
      </c>
      <c r="K54" s="46">
        <f t="shared" si="12"/>
        <v>131.85911949685533</v>
      </c>
      <c r="L54" s="46">
        <f t="shared" si="13"/>
        <v>42.22848855945859</v>
      </c>
    </row>
    <row r="55" spans="2:12" x14ac:dyDescent="0.3">
      <c r="B55" s="6"/>
      <c r="C55" s="6"/>
      <c r="D55" s="7"/>
      <c r="E55" s="7">
        <v>3235</v>
      </c>
      <c r="F55" s="6" t="s">
        <v>86</v>
      </c>
      <c r="G55" s="45">
        <v>223.97</v>
      </c>
      <c r="H55" s="45">
        <v>0</v>
      </c>
      <c r="I55" s="45"/>
      <c r="J55" s="46">
        <v>268.8</v>
      </c>
      <c r="K55" s="46">
        <f t="shared" si="12"/>
        <v>120.01607358128321</v>
      </c>
      <c r="L55" s="46"/>
    </row>
    <row r="56" spans="2:12" x14ac:dyDescent="0.3">
      <c r="B56" s="6"/>
      <c r="C56" s="6"/>
      <c r="D56" s="7"/>
      <c r="E56" s="7">
        <v>3236</v>
      </c>
      <c r="F56" s="6" t="s">
        <v>87</v>
      </c>
      <c r="G56" s="45">
        <v>131.4</v>
      </c>
      <c r="H56" s="45">
        <v>0</v>
      </c>
      <c r="I56" s="45"/>
      <c r="J56" s="46">
        <v>0</v>
      </c>
      <c r="K56" s="46">
        <f t="shared" si="12"/>
        <v>0</v>
      </c>
      <c r="L56" s="46"/>
    </row>
    <row r="57" spans="2:12" x14ac:dyDescent="0.3">
      <c r="B57" s="6"/>
      <c r="C57" s="6"/>
      <c r="D57" s="7"/>
      <c r="E57" s="7">
        <v>3237</v>
      </c>
      <c r="F57" s="6" t="s">
        <v>88</v>
      </c>
      <c r="G57" s="45">
        <v>318.52999999999997</v>
      </c>
      <c r="H57" s="45">
        <v>531</v>
      </c>
      <c r="I57" s="45"/>
      <c r="J57" s="46">
        <v>318.54000000000002</v>
      </c>
      <c r="K57" s="46">
        <f t="shared" si="12"/>
        <v>100.00313942171854</v>
      </c>
      <c r="L57" s="46">
        <f t="shared" si="13"/>
        <v>59.988700564971751</v>
      </c>
    </row>
    <row r="58" spans="2:12" x14ac:dyDescent="0.3">
      <c r="B58" s="6"/>
      <c r="C58" s="6"/>
      <c r="D58" s="7"/>
      <c r="E58" s="7">
        <v>3238</v>
      </c>
      <c r="F58" s="6" t="s">
        <v>89</v>
      </c>
      <c r="G58" s="45">
        <v>813.42</v>
      </c>
      <c r="H58" s="45">
        <v>1735</v>
      </c>
      <c r="I58" s="45"/>
      <c r="J58" s="46">
        <v>898.75</v>
      </c>
      <c r="K58" s="46">
        <f t="shared" si="12"/>
        <v>110.49027562636769</v>
      </c>
      <c r="L58" s="46">
        <f t="shared" si="13"/>
        <v>51.801152737752162</v>
      </c>
    </row>
    <row r="59" spans="2:12" x14ac:dyDescent="0.3">
      <c r="B59" s="6"/>
      <c r="C59" s="6"/>
      <c r="D59" s="7"/>
      <c r="E59" s="7">
        <v>3239</v>
      </c>
      <c r="F59" s="6" t="s">
        <v>90</v>
      </c>
      <c r="G59" s="45">
        <v>104.19</v>
      </c>
      <c r="H59" s="45">
        <v>0</v>
      </c>
      <c r="I59" s="45"/>
      <c r="J59" s="46">
        <v>127</v>
      </c>
      <c r="K59" s="46">
        <f t="shared" si="12"/>
        <v>121.89269603608793</v>
      </c>
      <c r="L59" s="46"/>
    </row>
    <row r="60" spans="2:12" x14ac:dyDescent="0.3">
      <c r="B60" s="6"/>
      <c r="C60" s="6"/>
      <c r="D60" s="7">
        <v>329</v>
      </c>
      <c r="E60" s="7"/>
      <c r="F60" s="6" t="s">
        <v>91</v>
      </c>
      <c r="G60" s="50">
        <f>SUM(G61:G65)</f>
        <v>4632.8500000000004</v>
      </c>
      <c r="H60" s="50">
        <f>H61+H62+H65</f>
        <v>569</v>
      </c>
      <c r="I60" s="50">
        <f t="shared" ref="I60" si="21">I61+I62+I65</f>
        <v>0</v>
      </c>
      <c r="J60" s="50">
        <f>J61+J62+J65+J63</f>
        <v>1856.1100000000001</v>
      </c>
      <c r="K60" s="46">
        <f t="shared" si="12"/>
        <v>40.064107406887764</v>
      </c>
      <c r="L60" s="46">
        <f t="shared" si="13"/>
        <v>326.20562390158176</v>
      </c>
    </row>
    <row r="61" spans="2:12" x14ac:dyDescent="0.3">
      <c r="B61" s="6"/>
      <c r="C61" s="6"/>
      <c r="D61" s="7"/>
      <c r="E61" s="7">
        <v>3292</v>
      </c>
      <c r="F61" s="6" t="s">
        <v>92</v>
      </c>
      <c r="G61" s="45">
        <v>291.73</v>
      </c>
      <c r="H61" s="45">
        <v>292</v>
      </c>
      <c r="I61" s="45"/>
      <c r="J61" s="46">
        <v>292.27</v>
      </c>
      <c r="K61" s="46">
        <f t="shared" si="12"/>
        <v>100.18510266342165</v>
      </c>
      <c r="L61" s="46">
        <f t="shared" si="13"/>
        <v>100.09246575342465</v>
      </c>
    </row>
    <row r="62" spans="2:12" x14ac:dyDescent="0.3">
      <c r="B62" s="6"/>
      <c r="C62" s="6"/>
      <c r="D62" s="7"/>
      <c r="E62" s="7">
        <v>3294</v>
      </c>
      <c r="F62" s="6" t="s">
        <v>93</v>
      </c>
      <c r="G62" s="45">
        <v>33.18</v>
      </c>
      <c r="H62" s="45">
        <v>33</v>
      </c>
      <c r="I62" s="45"/>
      <c r="J62" s="46">
        <v>35</v>
      </c>
      <c r="K62" s="46">
        <f t="shared" si="12"/>
        <v>105.48523206751055</v>
      </c>
      <c r="L62" s="46">
        <f t="shared" si="13"/>
        <v>106.06060606060606</v>
      </c>
    </row>
    <row r="63" spans="2:12" x14ac:dyDescent="0.3">
      <c r="B63" s="6"/>
      <c r="C63" s="6"/>
      <c r="D63" s="7"/>
      <c r="E63" s="7">
        <v>3295</v>
      </c>
      <c r="F63" s="6" t="s">
        <v>94</v>
      </c>
      <c r="G63" s="45">
        <v>199.08</v>
      </c>
      <c r="H63" s="45">
        <v>0</v>
      </c>
      <c r="I63" s="45"/>
      <c r="J63" s="46">
        <v>217.17</v>
      </c>
      <c r="K63" s="46">
        <f t="shared" si="12"/>
        <v>109.08679927667268</v>
      </c>
      <c r="L63" s="46"/>
    </row>
    <row r="64" spans="2:12" x14ac:dyDescent="0.3">
      <c r="B64" s="6"/>
      <c r="C64" s="6"/>
      <c r="D64" s="7"/>
      <c r="E64" s="7">
        <v>3296</v>
      </c>
      <c r="F64" s="6" t="s">
        <v>95</v>
      </c>
      <c r="G64" s="45">
        <v>1997.48</v>
      </c>
      <c r="H64" s="45">
        <v>0</v>
      </c>
      <c r="I64" s="45"/>
      <c r="J64" s="46">
        <v>0</v>
      </c>
      <c r="K64" s="46">
        <f t="shared" si="12"/>
        <v>0</v>
      </c>
      <c r="L64" s="46"/>
    </row>
    <row r="65" spans="2:12" x14ac:dyDescent="0.3">
      <c r="B65" s="6"/>
      <c r="C65" s="6"/>
      <c r="D65" s="7"/>
      <c r="E65" s="7">
        <v>3299</v>
      </c>
      <c r="F65" s="6" t="s">
        <v>91</v>
      </c>
      <c r="G65" s="45">
        <v>2111.38</v>
      </c>
      <c r="H65" s="45">
        <v>244</v>
      </c>
      <c r="I65" s="45"/>
      <c r="J65" s="46">
        <v>1311.67</v>
      </c>
      <c r="K65" s="46">
        <f t="shared" si="12"/>
        <v>62.123824228703505</v>
      </c>
      <c r="L65" s="46">
        <f t="shared" si="13"/>
        <v>537.56967213114763</v>
      </c>
    </row>
    <row r="66" spans="2:12" x14ac:dyDescent="0.3">
      <c r="B66" s="6"/>
      <c r="C66" s="6">
        <v>34</v>
      </c>
      <c r="D66" s="7"/>
      <c r="E66" s="7"/>
      <c r="F66" s="6" t="s">
        <v>96</v>
      </c>
      <c r="G66" s="50">
        <f>G67+G68</f>
        <v>1728.38</v>
      </c>
      <c r="H66" s="50">
        <f t="shared" ref="H66:J66" si="22">H67+H68</f>
        <v>0</v>
      </c>
      <c r="I66" s="50">
        <f t="shared" si="22"/>
        <v>0</v>
      </c>
      <c r="J66" s="50">
        <f t="shared" si="22"/>
        <v>173.7</v>
      </c>
      <c r="K66" s="46">
        <f t="shared" si="12"/>
        <v>10.04987329175297</v>
      </c>
      <c r="L66" s="46"/>
    </row>
    <row r="67" spans="2:12" x14ac:dyDescent="0.3">
      <c r="B67" s="6"/>
      <c r="C67" s="6"/>
      <c r="D67" s="7"/>
      <c r="E67" s="7">
        <v>3431</v>
      </c>
      <c r="F67" s="6" t="s">
        <v>97</v>
      </c>
      <c r="G67" s="45">
        <v>249.88</v>
      </c>
      <c r="H67" s="45">
        <v>0</v>
      </c>
      <c r="I67" s="45"/>
      <c r="J67" s="46">
        <v>172.03</v>
      </c>
      <c r="K67" s="46">
        <f t="shared" si="12"/>
        <v>68.845045621898521</v>
      </c>
      <c r="L67" s="46"/>
    </row>
    <row r="68" spans="2:12" x14ac:dyDescent="0.3">
      <c r="B68" s="6"/>
      <c r="C68" s="6"/>
      <c r="D68" s="7"/>
      <c r="E68" s="7">
        <v>3433</v>
      </c>
      <c r="F68" s="6" t="s">
        <v>98</v>
      </c>
      <c r="G68" s="45">
        <v>1478.5</v>
      </c>
      <c r="H68" s="45">
        <v>0</v>
      </c>
      <c r="I68" s="45"/>
      <c r="J68" s="46">
        <v>1.67</v>
      </c>
      <c r="K68" s="46">
        <f t="shared" si="12"/>
        <v>0.11295231653703076</v>
      </c>
      <c r="L68" s="46"/>
    </row>
    <row r="69" spans="2:12" x14ac:dyDescent="0.3">
      <c r="B69" s="6"/>
      <c r="C69" s="6">
        <v>38</v>
      </c>
      <c r="D69" s="7"/>
      <c r="E69" s="7"/>
      <c r="F69" s="6" t="s">
        <v>99</v>
      </c>
      <c r="G69" s="45">
        <v>0</v>
      </c>
      <c r="H69" s="45">
        <v>0</v>
      </c>
      <c r="I69" s="45"/>
      <c r="J69" s="51">
        <f>J70</f>
        <v>63.91</v>
      </c>
      <c r="K69" s="46"/>
      <c r="L69" s="46"/>
    </row>
    <row r="70" spans="2:12" x14ac:dyDescent="0.3">
      <c r="B70" s="6"/>
      <c r="C70" s="6"/>
      <c r="D70" s="7"/>
      <c r="E70" s="7">
        <v>3812</v>
      </c>
      <c r="F70" s="6" t="s">
        <v>100</v>
      </c>
      <c r="G70" s="45">
        <v>0</v>
      </c>
      <c r="H70" s="45">
        <v>0</v>
      </c>
      <c r="I70" s="45"/>
      <c r="J70" s="46">
        <v>63.91</v>
      </c>
      <c r="K70" s="46"/>
      <c r="L70" s="46"/>
    </row>
    <row r="71" spans="2:12" x14ac:dyDescent="0.3">
      <c r="B71" s="8">
        <v>4</v>
      </c>
      <c r="C71" s="9"/>
      <c r="D71" s="9"/>
      <c r="E71" s="9"/>
      <c r="F71" s="23" t="s">
        <v>5</v>
      </c>
      <c r="G71" s="50">
        <f>G72</f>
        <v>3564.8</v>
      </c>
      <c r="H71" s="50">
        <f>H72</f>
        <v>43181</v>
      </c>
      <c r="I71" s="50">
        <f t="shared" ref="I71:J71" si="23">I72</f>
        <v>0</v>
      </c>
      <c r="J71" s="50">
        <f t="shared" si="23"/>
        <v>492.16</v>
      </c>
      <c r="K71" s="46">
        <f t="shared" si="12"/>
        <v>13.806104129263913</v>
      </c>
      <c r="L71" s="46">
        <f t="shared" si="13"/>
        <v>1.139760542831338</v>
      </c>
    </row>
    <row r="72" spans="2:12" x14ac:dyDescent="0.3">
      <c r="B72" s="10"/>
      <c r="C72" s="10">
        <v>42</v>
      </c>
      <c r="D72" s="10"/>
      <c r="E72" s="10"/>
      <c r="F72" s="24" t="s">
        <v>101</v>
      </c>
      <c r="G72" s="45">
        <f>G73+G74</f>
        <v>3564.8</v>
      </c>
      <c r="H72" s="45">
        <f>H73+H75+H76</f>
        <v>43181</v>
      </c>
      <c r="I72" s="57"/>
      <c r="J72" s="46">
        <f>J74</f>
        <v>492.16</v>
      </c>
      <c r="K72" s="46">
        <f t="shared" si="12"/>
        <v>13.806104129263913</v>
      </c>
      <c r="L72" s="46">
        <f t="shared" si="13"/>
        <v>1.139760542831338</v>
      </c>
    </row>
    <row r="73" spans="2:12" x14ac:dyDescent="0.3">
      <c r="B73" s="10"/>
      <c r="C73" s="10"/>
      <c r="D73" s="6"/>
      <c r="E73" s="6">
        <v>4221</v>
      </c>
      <c r="F73" s="6" t="s">
        <v>102</v>
      </c>
      <c r="G73" s="45">
        <v>890.57</v>
      </c>
      <c r="H73" s="45">
        <v>6132</v>
      </c>
      <c r="I73" s="57"/>
      <c r="J73" s="46">
        <v>0</v>
      </c>
      <c r="K73" s="46">
        <f t="shared" si="12"/>
        <v>0</v>
      </c>
      <c r="L73" s="46">
        <f t="shared" si="13"/>
        <v>0</v>
      </c>
    </row>
    <row r="74" spans="2:12" x14ac:dyDescent="0.3">
      <c r="B74" s="10"/>
      <c r="C74" s="10"/>
      <c r="D74" s="6"/>
      <c r="E74" s="6">
        <v>4223</v>
      </c>
      <c r="F74" s="6" t="s">
        <v>103</v>
      </c>
      <c r="G74" s="45">
        <v>2674.23</v>
      </c>
      <c r="H74" s="45">
        <v>0</v>
      </c>
      <c r="I74" s="57"/>
      <c r="J74" s="46">
        <v>492.16</v>
      </c>
      <c r="K74" s="46">
        <f t="shared" si="12"/>
        <v>18.403802215964969</v>
      </c>
      <c r="L74" s="46"/>
    </row>
    <row r="75" spans="2:12" x14ac:dyDescent="0.3">
      <c r="B75" s="10"/>
      <c r="C75" s="10"/>
      <c r="D75" s="6"/>
      <c r="E75" s="6">
        <v>4227</v>
      </c>
      <c r="F75" s="6" t="s">
        <v>104</v>
      </c>
      <c r="G75" s="45">
        <v>0</v>
      </c>
      <c r="H75" s="45">
        <v>36319</v>
      </c>
      <c r="I75" s="57"/>
      <c r="J75" s="46">
        <v>0</v>
      </c>
      <c r="K75" s="46"/>
      <c r="L75" s="46">
        <f t="shared" si="13"/>
        <v>0</v>
      </c>
    </row>
    <row r="76" spans="2:12" x14ac:dyDescent="0.3">
      <c r="B76" s="10"/>
      <c r="C76" s="10"/>
      <c r="D76" s="6"/>
      <c r="E76" s="6">
        <v>4241</v>
      </c>
      <c r="F76" s="6" t="s">
        <v>105</v>
      </c>
      <c r="G76" s="45">
        <v>0</v>
      </c>
      <c r="H76" s="45">
        <v>730</v>
      </c>
      <c r="I76" s="57"/>
      <c r="J76" s="46">
        <v>0</v>
      </c>
      <c r="K76" s="46"/>
      <c r="L76" s="46">
        <f t="shared" si="13"/>
        <v>0</v>
      </c>
    </row>
    <row r="77" spans="2:12" x14ac:dyDescent="0.3">
      <c r="B77" s="54"/>
      <c r="C77" s="54"/>
      <c r="D77" s="55"/>
      <c r="E77" s="55"/>
      <c r="F77" s="55"/>
      <c r="G77" s="58"/>
      <c r="H77" s="58"/>
      <c r="I77" s="59"/>
      <c r="J77" s="60"/>
      <c r="K77" s="56"/>
      <c r="L77" s="56"/>
    </row>
  </sheetData>
  <protectedRanges>
    <protectedRange algorithmName="SHA-512" hashValue="R8frfBQ/MhInQYm+jLEgMwgPwCkrGPIUaxyIFLRSCn/+fIsUU6bmJDax/r7gTh2PEAEvgODYwg0rRRjqSM/oww==" saltValue="tbZzHO5lCNHCDH5y3XGZag==" spinCount="100000" sqref="F14:F15" name="Range1_2"/>
    <protectedRange algorithmName="SHA-512" hashValue="R8frfBQ/MhInQYm+jLEgMwgPwCkrGPIUaxyIFLRSCn/+fIsUU6bmJDax/r7gTh2PEAEvgODYwg0rRRjqSM/oww==" saltValue="tbZzHO5lCNHCDH5y3XGZag==" spinCount="100000" sqref="F16" name="Range1_4"/>
    <protectedRange algorithmName="SHA-512" hashValue="R8frfBQ/MhInQYm+jLEgMwgPwCkrGPIUaxyIFLRSCn/+fIsUU6bmJDax/r7gTh2PEAEvgODYwg0rRRjqSM/oww==" saltValue="tbZzHO5lCNHCDH5y3XGZag==" spinCount="100000" sqref="F17" name="Range1_5"/>
    <protectedRange algorithmName="SHA-512" hashValue="R8frfBQ/MhInQYm+jLEgMwgPwCkrGPIUaxyIFLRSCn/+fIsUU6bmJDax/r7gTh2PEAEvgODYwg0rRRjqSM/oww==" saltValue="tbZzHO5lCNHCDH5y3XGZag==" spinCount="100000" sqref="F18" name="Range1_6"/>
    <protectedRange algorithmName="SHA-512" hashValue="R8frfBQ/MhInQYm+jLEgMwgPwCkrGPIUaxyIFLRSCn/+fIsUU6bmJDax/r7gTh2PEAEvgODYwg0rRRjqSM/oww==" saltValue="tbZzHO5lCNHCDH5y3XGZag==" spinCount="100000" sqref="F21" name="Range1_7"/>
    <protectedRange algorithmName="SHA-512" hashValue="R8frfBQ/MhInQYm+jLEgMwgPwCkrGPIUaxyIFLRSCn/+fIsUU6bmJDax/r7gTh2PEAEvgODYwg0rRRjqSM/oww==" saltValue="tbZzHO5lCNHCDH5y3XGZag==" spinCount="100000" sqref="F22" name="Range1_8"/>
    <protectedRange algorithmName="SHA-512" hashValue="R8frfBQ/MhInQYm+jLEgMwgPwCkrGPIUaxyIFLRSCn/+fIsUU6bmJDax/r7gTh2PEAEvgODYwg0rRRjqSM/oww==" saltValue="tbZzHO5lCNHCDH5y3XGZag==" spinCount="100000" sqref="F23" name="Range1_10"/>
  </protectedRanges>
  <mergeCells count="7">
    <mergeCell ref="B8:F8"/>
    <mergeCell ref="B9:F9"/>
    <mergeCell ref="B27:F27"/>
    <mergeCell ref="B28:F28"/>
    <mergeCell ref="B2:L2"/>
    <mergeCell ref="B4:L4"/>
    <mergeCell ref="B6:L6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0"/>
  <sheetViews>
    <sheetView topLeftCell="A13" workbookViewId="0">
      <selection activeCell="D27" sqref="D27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17"/>
      <c r="C1" s="17"/>
      <c r="D1" s="17"/>
      <c r="E1" s="17"/>
      <c r="F1" s="3"/>
      <c r="G1" s="3"/>
      <c r="H1" s="3"/>
    </row>
    <row r="2" spans="2:8" ht="15.75" customHeight="1" x14ac:dyDescent="0.3">
      <c r="B2" s="156" t="s">
        <v>28</v>
      </c>
      <c r="C2" s="156"/>
      <c r="D2" s="156"/>
      <c r="E2" s="156"/>
      <c r="F2" s="156"/>
      <c r="G2" s="156"/>
      <c r="H2" s="156"/>
    </row>
    <row r="3" spans="2:8" ht="17.399999999999999" x14ac:dyDescent="0.3">
      <c r="B3" s="17"/>
      <c r="C3" s="17"/>
      <c r="D3" s="17"/>
      <c r="E3" s="17"/>
      <c r="F3" s="3"/>
      <c r="G3" s="3"/>
      <c r="H3" s="3"/>
    </row>
    <row r="4" spans="2:8" ht="26.4" x14ac:dyDescent="0.3">
      <c r="B4" s="39" t="s">
        <v>6</v>
      </c>
      <c r="C4" s="39" t="s">
        <v>44</v>
      </c>
      <c r="D4" s="39" t="s">
        <v>34</v>
      </c>
      <c r="E4" s="39" t="s">
        <v>32</v>
      </c>
      <c r="F4" s="39" t="s">
        <v>45</v>
      </c>
      <c r="G4" s="39" t="s">
        <v>11</v>
      </c>
      <c r="H4" s="39" t="s">
        <v>33</v>
      </c>
    </row>
    <row r="5" spans="2:8" x14ac:dyDescent="0.3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13</v>
      </c>
      <c r="H5" s="39" t="s">
        <v>14</v>
      </c>
    </row>
    <row r="6" spans="2:8" x14ac:dyDescent="0.3">
      <c r="B6" s="5" t="s">
        <v>27</v>
      </c>
      <c r="C6" s="50">
        <f>C7+C9+C13+C16</f>
        <v>295908.03999999998</v>
      </c>
      <c r="D6" s="50">
        <f>D7+D9+D13+D16</f>
        <v>605769</v>
      </c>
      <c r="E6" s="50"/>
      <c r="F6" s="50">
        <f>F7+F9+F13+F16+F11</f>
        <v>319535.27999999997</v>
      </c>
      <c r="G6" s="46">
        <f>F6/C6*100</f>
        <v>107.98465631417112</v>
      </c>
      <c r="H6" s="46">
        <f>F6/D6*100</f>
        <v>52.748701237600471</v>
      </c>
    </row>
    <row r="7" spans="2:8" x14ac:dyDescent="0.3">
      <c r="B7" s="5" t="s">
        <v>25</v>
      </c>
      <c r="C7" s="50">
        <f>C8</f>
        <v>17717.599999999999</v>
      </c>
      <c r="D7" s="50">
        <f t="shared" ref="D7:F7" si="0">D8</f>
        <v>75969</v>
      </c>
      <c r="E7" s="45"/>
      <c r="F7" s="50">
        <f t="shared" si="0"/>
        <v>16662.52</v>
      </c>
      <c r="G7" s="46">
        <f t="shared" ref="G7:G28" si="1">F7/C7*100</f>
        <v>94.045017383844325</v>
      </c>
      <c r="H7" s="46">
        <f t="shared" ref="H7:H30" si="2">F7/D7*100</f>
        <v>21.933314904763787</v>
      </c>
    </row>
    <row r="8" spans="2:8" x14ac:dyDescent="0.3">
      <c r="B8" s="33" t="s">
        <v>24</v>
      </c>
      <c r="C8" s="45">
        <v>17717.599999999999</v>
      </c>
      <c r="D8" s="45">
        <v>75969</v>
      </c>
      <c r="E8" s="45"/>
      <c r="F8" s="46">
        <v>16662.52</v>
      </c>
      <c r="G8" s="46">
        <f t="shared" si="1"/>
        <v>94.045017383844325</v>
      </c>
      <c r="H8" s="46">
        <f t="shared" si="2"/>
        <v>21.933314904763787</v>
      </c>
    </row>
    <row r="9" spans="2:8" x14ac:dyDescent="0.3">
      <c r="B9" s="5" t="s">
        <v>23</v>
      </c>
      <c r="C9" s="50">
        <f>C10</f>
        <v>146</v>
      </c>
      <c r="D9" s="50">
        <f>D10</f>
        <v>186</v>
      </c>
      <c r="E9" s="45"/>
      <c r="F9" s="50">
        <f>F10</f>
        <v>189.33</v>
      </c>
      <c r="G9" s="46">
        <f t="shared" si="1"/>
        <v>129.67808219178082</v>
      </c>
      <c r="H9" s="46">
        <f t="shared" si="2"/>
        <v>101.79032258064518</v>
      </c>
    </row>
    <row r="10" spans="2:8" x14ac:dyDescent="0.3">
      <c r="B10" s="32" t="s">
        <v>22</v>
      </c>
      <c r="C10" s="45">
        <v>146</v>
      </c>
      <c r="D10" s="45">
        <v>186</v>
      </c>
      <c r="E10" s="57"/>
      <c r="F10" s="46">
        <v>189.33</v>
      </c>
      <c r="G10" s="46">
        <f t="shared" si="1"/>
        <v>129.67808219178082</v>
      </c>
      <c r="H10" s="46">
        <f t="shared" si="2"/>
        <v>101.79032258064518</v>
      </c>
    </row>
    <row r="11" spans="2:8" s="98" customFormat="1" x14ac:dyDescent="0.3">
      <c r="B11" s="126" t="s">
        <v>131</v>
      </c>
      <c r="C11" s="45">
        <v>0</v>
      </c>
      <c r="D11" s="45">
        <v>0</v>
      </c>
      <c r="E11" s="57"/>
      <c r="F11" s="51">
        <f>F12</f>
        <v>1440</v>
      </c>
      <c r="G11" s="46"/>
      <c r="H11" s="46"/>
    </row>
    <row r="12" spans="2:8" s="98" customFormat="1" x14ac:dyDescent="0.3">
      <c r="B12" s="32" t="s">
        <v>132</v>
      </c>
      <c r="C12" s="45">
        <v>0</v>
      </c>
      <c r="D12" s="45">
        <v>0</v>
      </c>
      <c r="E12" s="57"/>
      <c r="F12" s="46">
        <v>1440</v>
      </c>
      <c r="G12" s="46"/>
      <c r="H12" s="46"/>
    </row>
    <row r="13" spans="2:8" x14ac:dyDescent="0.3">
      <c r="B13" s="5" t="s">
        <v>108</v>
      </c>
      <c r="C13" s="50">
        <f>C14+C15</f>
        <v>276165.21000000002</v>
      </c>
      <c r="D13" s="50">
        <f>D14+D15</f>
        <v>527623</v>
      </c>
      <c r="E13" s="45"/>
      <c r="F13" s="50">
        <f>F14+F15</f>
        <v>300819.13</v>
      </c>
      <c r="G13" s="46">
        <f t="shared" si="1"/>
        <v>108.92723598312763</v>
      </c>
      <c r="H13" s="46">
        <f t="shared" si="2"/>
        <v>57.01402895628128</v>
      </c>
    </row>
    <row r="14" spans="2:8" x14ac:dyDescent="0.3">
      <c r="B14" s="10" t="s">
        <v>112</v>
      </c>
      <c r="C14" s="45">
        <v>264092.34000000003</v>
      </c>
      <c r="D14" s="45">
        <v>505544</v>
      </c>
      <c r="E14" s="57"/>
      <c r="F14" s="46">
        <v>284665.2</v>
      </c>
      <c r="G14" s="46">
        <f t="shared" si="1"/>
        <v>107.79002526161872</v>
      </c>
      <c r="H14" s="46">
        <f t="shared" si="2"/>
        <v>56.308689253556565</v>
      </c>
    </row>
    <row r="15" spans="2:8" x14ac:dyDescent="0.3">
      <c r="B15" s="32" t="s">
        <v>109</v>
      </c>
      <c r="C15" s="45">
        <v>12072.87</v>
      </c>
      <c r="D15" s="45">
        <v>22079</v>
      </c>
      <c r="E15" s="57"/>
      <c r="F15" s="46">
        <v>16153.93</v>
      </c>
      <c r="G15" s="46">
        <f t="shared" si="1"/>
        <v>133.80356120789835</v>
      </c>
      <c r="H15" s="46">
        <f t="shared" si="2"/>
        <v>73.164228452375554</v>
      </c>
    </row>
    <row r="16" spans="2:8" x14ac:dyDescent="0.3">
      <c r="B16" s="62" t="s">
        <v>110</v>
      </c>
      <c r="C16" s="50">
        <f>C17</f>
        <v>1879.23</v>
      </c>
      <c r="D16" s="50">
        <f>D17</f>
        <v>1991</v>
      </c>
      <c r="E16" s="45"/>
      <c r="F16" s="50">
        <f>F17</f>
        <v>424.3</v>
      </c>
      <c r="G16" s="46">
        <f t="shared" si="1"/>
        <v>22.578396470894997</v>
      </c>
      <c r="H16" s="46">
        <f t="shared" si="2"/>
        <v>21.310899045705675</v>
      </c>
    </row>
    <row r="17" spans="2:8" x14ac:dyDescent="0.3">
      <c r="B17" s="32" t="s">
        <v>111</v>
      </c>
      <c r="C17" s="45">
        <v>1879.23</v>
      </c>
      <c r="D17" s="45">
        <v>1991</v>
      </c>
      <c r="E17" s="57"/>
      <c r="F17" s="46">
        <v>424.3</v>
      </c>
      <c r="G17" s="46">
        <f t="shared" si="1"/>
        <v>22.578396470894997</v>
      </c>
      <c r="H17" s="46">
        <f t="shared" si="2"/>
        <v>21.310899045705675</v>
      </c>
    </row>
    <row r="18" spans="2:8" x14ac:dyDescent="0.3">
      <c r="B18" s="69"/>
      <c r="C18" s="70"/>
      <c r="D18" s="70"/>
      <c r="E18" s="71"/>
      <c r="F18" s="72"/>
      <c r="G18" s="72"/>
      <c r="H18" s="72"/>
    </row>
    <row r="19" spans="2:8" ht="15.75" customHeight="1" x14ac:dyDescent="0.3">
      <c r="B19" s="5" t="s">
        <v>26</v>
      </c>
      <c r="C19" s="50">
        <f>C20+C22+C26</f>
        <v>302122.03000000003</v>
      </c>
      <c r="D19" s="50">
        <f>D20+D22+D26+D29</f>
        <v>605769</v>
      </c>
      <c r="E19" s="57"/>
      <c r="F19" s="51">
        <f>F20+F22+F26+F29+F24</f>
        <v>324336.90999999997</v>
      </c>
      <c r="G19" s="46">
        <f t="shared" si="1"/>
        <v>107.35294940259735</v>
      </c>
      <c r="H19" s="46">
        <f t="shared" si="2"/>
        <v>53.541351571308525</v>
      </c>
    </row>
    <row r="20" spans="2:8" ht="15.75" customHeight="1" x14ac:dyDescent="0.3">
      <c r="B20" s="5" t="s">
        <v>25</v>
      </c>
      <c r="C20" s="50">
        <f>C21</f>
        <v>25810.82</v>
      </c>
      <c r="D20" s="50">
        <f>D21</f>
        <v>75969</v>
      </c>
      <c r="E20" s="45"/>
      <c r="F20" s="51">
        <f>F21</f>
        <v>23435.83</v>
      </c>
      <c r="G20" s="46">
        <f t="shared" si="1"/>
        <v>90.798471338764145</v>
      </c>
      <c r="H20" s="46">
        <f t="shared" si="2"/>
        <v>30.849201648040651</v>
      </c>
    </row>
    <row r="21" spans="2:8" x14ac:dyDescent="0.3">
      <c r="B21" s="33" t="s">
        <v>24</v>
      </c>
      <c r="C21" s="45">
        <v>25810.82</v>
      </c>
      <c r="D21" s="45">
        <v>75969</v>
      </c>
      <c r="E21" s="45"/>
      <c r="F21" s="131">
        <v>23435.83</v>
      </c>
      <c r="G21" s="46">
        <f t="shared" si="1"/>
        <v>90.798471338764145</v>
      </c>
      <c r="H21" s="46">
        <f t="shared" si="2"/>
        <v>30.849201648040651</v>
      </c>
    </row>
    <row r="22" spans="2:8" x14ac:dyDescent="0.3">
      <c r="B22" s="5" t="s">
        <v>23</v>
      </c>
      <c r="C22" s="66">
        <f>C23</f>
        <v>146</v>
      </c>
      <c r="D22" s="50">
        <f>D23</f>
        <v>186</v>
      </c>
      <c r="E22" s="57"/>
      <c r="F22" s="132">
        <f>F23</f>
        <v>189.33</v>
      </c>
      <c r="G22" s="46">
        <f t="shared" si="1"/>
        <v>129.67808219178082</v>
      </c>
      <c r="H22" s="46">
        <f t="shared" si="2"/>
        <v>101.79032258064518</v>
      </c>
    </row>
    <row r="23" spans="2:8" x14ac:dyDescent="0.3">
      <c r="B23" s="32" t="s">
        <v>22</v>
      </c>
      <c r="C23" s="67">
        <v>146</v>
      </c>
      <c r="D23" s="45">
        <v>186</v>
      </c>
      <c r="E23" s="57"/>
      <c r="F23" s="131">
        <v>189.33</v>
      </c>
      <c r="G23" s="46">
        <f t="shared" si="1"/>
        <v>129.67808219178082</v>
      </c>
      <c r="H23" s="46">
        <f t="shared" si="2"/>
        <v>101.79032258064518</v>
      </c>
    </row>
    <row r="24" spans="2:8" s="98" customFormat="1" x14ac:dyDescent="0.3">
      <c r="B24" s="126" t="s">
        <v>131</v>
      </c>
      <c r="C24" s="67">
        <v>0</v>
      </c>
      <c r="D24" s="45">
        <v>0</v>
      </c>
      <c r="E24" s="57"/>
      <c r="F24" s="132">
        <f>F25</f>
        <v>1440</v>
      </c>
      <c r="G24" s="46"/>
      <c r="H24" s="46"/>
    </row>
    <row r="25" spans="2:8" s="98" customFormat="1" x14ac:dyDescent="0.3">
      <c r="B25" s="32" t="s">
        <v>132</v>
      </c>
      <c r="C25" s="67">
        <v>0</v>
      </c>
      <c r="D25" s="45">
        <v>0</v>
      </c>
      <c r="E25" s="57"/>
      <c r="F25" s="131">
        <v>1440</v>
      </c>
      <c r="G25" s="46"/>
      <c r="H25" s="46"/>
    </row>
    <row r="26" spans="2:8" x14ac:dyDescent="0.3">
      <c r="B26" s="5" t="s">
        <v>108</v>
      </c>
      <c r="C26" s="66">
        <f>C27+C28</f>
        <v>276165.21000000002</v>
      </c>
      <c r="D26" s="50">
        <f>D27+D28</f>
        <v>527623</v>
      </c>
      <c r="E26" s="57"/>
      <c r="F26" s="132">
        <f>F27+F28</f>
        <v>298847.44999999995</v>
      </c>
      <c r="G26" s="46">
        <f t="shared" si="1"/>
        <v>108.21328653236226</v>
      </c>
      <c r="H26" s="46">
        <f t="shared" si="2"/>
        <v>56.640337892775705</v>
      </c>
    </row>
    <row r="27" spans="2:8" x14ac:dyDescent="0.3">
      <c r="B27" s="10" t="s">
        <v>112</v>
      </c>
      <c r="C27" s="67">
        <v>264092.34000000003</v>
      </c>
      <c r="D27" s="45">
        <v>505750.2</v>
      </c>
      <c r="E27" s="57"/>
      <c r="F27" s="131">
        <v>282502.71999999997</v>
      </c>
      <c r="G27" s="46">
        <f t="shared" si="1"/>
        <v>106.9711904555808</v>
      </c>
      <c r="H27" s="46">
        <f t="shared" si="2"/>
        <v>55.858152898407155</v>
      </c>
    </row>
    <row r="28" spans="2:8" x14ac:dyDescent="0.3">
      <c r="B28" s="32" t="s">
        <v>109</v>
      </c>
      <c r="C28" s="67">
        <v>12072.87</v>
      </c>
      <c r="D28" s="45">
        <v>21872.799999999999</v>
      </c>
      <c r="E28" s="57"/>
      <c r="F28" s="131">
        <v>16344.73</v>
      </c>
      <c r="G28" s="46">
        <f t="shared" si="1"/>
        <v>135.38396421066406</v>
      </c>
      <c r="H28" s="46">
        <f t="shared" si="2"/>
        <v>74.726281043122057</v>
      </c>
    </row>
    <row r="29" spans="2:8" x14ac:dyDescent="0.3">
      <c r="B29" s="62" t="s">
        <v>110</v>
      </c>
      <c r="C29" s="68">
        <v>0</v>
      </c>
      <c r="D29" s="63">
        <f>D30</f>
        <v>1991</v>
      </c>
      <c r="E29" s="30"/>
      <c r="F29" s="133">
        <f>F30</f>
        <v>424.3</v>
      </c>
      <c r="G29" s="46"/>
      <c r="H29" s="46">
        <f t="shared" si="2"/>
        <v>21.310899045705675</v>
      </c>
    </row>
    <row r="30" spans="2:8" x14ac:dyDescent="0.3">
      <c r="B30" s="32" t="s">
        <v>111</v>
      </c>
      <c r="C30" s="30">
        <v>0</v>
      </c>
      <c r="D30" s="30">
        <v>1991</v>
      </c>
      <c r="E30" s="30"/>
      <c r="F30" s="68">
        <v>424.3</v>
      </c>
      <c r="G30" s="46"/>
      <c r="H30" s="46">
        <f t="shared" si="2"/>
        <v>21.310899045705675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H10" sqref="H10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17"/>
      <c r="C1" s="17"/>
      <c r="D1" s="17"/>
      <c r="E1" s="17"/>
      <c r="F1" s="3"/>
      <c r="G1" s="3"/>
      <c r="H1" s="3"/>
    </row>
    <row r="2" spans="2:8" ht="15.75" customHeight="1" x14ac:dyDescent="0.3">
      <c r="B2" s="156" t="s">
        <v>29</v>
      </c>
      <c r="C2" s="156"/>
      <c r="D2" s="156"/>
      <c r="E2" s="156"/>
      <c r="F2" s="156"/>
      <c r="G2" s="156"/>
      <c r="H2" s="156"/>
    </row>
    <row r="3" spans="2:8" ht="17.399999999999999" x14ac:dyDescent="0.3">
      <c r="B3" s="17"/>
      <c r="C3" s="17"/>
      <c r="D3" s="17"/>
      <c r="E3" s="17"/>
      <c r="F3" s="3"/>
      <c r="G3" s="3"/>
      <c r="H3" s="3"/>
    </row>
    <row r="4" spans="2:8" ht="26.4" x14ac:dyDescent="0.3">
      <c r="B4" s="39" t="s">
        <v>6</v>
      </c>
      <c r="C4" s="39" t="s">
        <v>52</v>
      </c>
      <c r="D4" s="39" t="s">
        <v>34</v>
      </c>
      <c r="E4" s="39" t="s">
        <v>32</v>
      </c>
      <c r="F4" s="39" t="s">
        <v>53</v>
      </c>
      <c r="G4" s="39" t="s">
        <v>11</v>
      </c>
      <c r="H4" s="39" t="s">
        <v>33</v>
      </c>
    </row>
    <row r="5" spans="2:8" x14ac:dyDescent="0.3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13</v>
      </c>
      <c r="H5" s="39" t="s">
        <v>14</v>
      </c>
    </row>
    <row r="6" spans="2:8" ht="15.75" customHeight="1" x14ac:dyDescent="0.3">
      <c r="B6" s="5" t="s">
        <v>26</v>
      </c>
      <c r="C6" s="45">
        <f>C8</f>
        <v>302122.03000000003</v>
      </c>
      <c r="D6" s="45">
        <f>D8</f>
        <v>605769</v>
      </c>
      <c r="E6" s="45"/>
      <c r="F6" s="46">
        <f>F8</f>
        <v>324336.90999999997</v>
      </c>
      <c r="G6" s="46">
        <f>F6/C6*100</f>
        <v>107.35294940259735</v>
      </c>
      <c r="H6" s="46">
        <f>F6/D6*100</f>
        <v>53.541351571308525</v>
      </c>
    </row>
    <row r="7" spans="2:8" ht="15.75" customHeight="1" x14ac:dyDescent="0.3">
      <c r="B7" s="5" t="s">
        <v>106</v>
      </c>
      <c r="C7" s="45">
        <f>C6</f>
        <v>302122.03000000003</v>
      </c>
      <c r="D7" s="45">
        <f>D6</f>
        <v>605769</v>
      </c>
      <c r="E7" s="45"/>
      <c r="F7" s="46">
        <f>F6</f>
        <v>324336.90999999997</v>
      </c>
      <c r="G7" s="46">
        <f>F7/C7*100</f>
        <v>107.35294940259735</v>
      </c>
      <c r="H7" s="46">
        <f>F7/D7*100</f>
        <v>53.541351571308525</v>
      </c>
    </row>
    <row r="8" spans="2:8" x14ac:dyDescent="0.3">
      <c r="B8" s="11" t="s">
        <v>107</v>
      </c>
      <c r="C8" s="45">
        <v>302122.03000000003</v>
      </c>
      <c r="D8" s="45">
        <v>605769</v>
      </c>
      <c r="E8" s="45"/>
      <c r="F8" s="46">
        <v>324336.90999999997</v>
      </c>
      <c r="G8" s="46">
        <f t="shared" ref="G8" si="0">F8/C8*100</f>
        <v>107.35294940259735</v>
      </c>
      <c r="H8" s="46">
        <f t="shared" ref="H8" si="1">F8/D8*100</f>
        <v>53.541351571308525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75"/>
  <sheetViews>
    <sheetView topLeftCell="A43" workbookViewId="0">
      <selection activeCell="B59" sqref="B59:D59"/>
    </sheetView>
  </sheetViews>
  <sheetFormatPr defaultRowHeight="14.4" x14ac:dyDescent="0.3"/>
  <cols>
    <col min="2" max="2" width="7.44140625" bestFit="1" customWidth="1"/>
    <col min="3" max="3" width="3.6640625" customWidth="1"/>
    <col min="4" max="4" width="13.109375" customWidth="1"/>
    <col min="5" max="5" width="35.6640625" customWidth="1"/>
    <col min="6" max="8" width="25.33203125" customWidth="1"/>
    <col min="9" max="9" width="15.6640625" customWidth="1"/>
  </cols>
  <sheetData>
    <row r="1" spans="2:9" ht="17.399999999999999" x14ac:dyDescent="0.3">
      <c r="B1" s="2"/>
      <c r="C1" s="2"/>
      <c r="D1" s="2"/>
      <c r="E1" s="2"/>
      <c r="F1" s="2"/>
      <c r="G1" s="2"/>
      <c r="H1" s="2"/>
      <c r="I1" s="3"/>
    </row>
    <row r="2" spans="2:9" ht="18" customHeight="1" x14ac:dyDescent="0.3">
      <c r="B2" s="156" t="s">
        <v>8</v>
      </c>
      <c r="C2" s="169"/>
      <c r="D2" s="169"/>
      <c r="E2" s="169"/>
      <c r="F2" s="169"/>
      <c r="G2" s="169"/>
      <c r="H2" s="169"/>
      <c r="I2" s="169"/>
    </row>
    <row r="3" spans="2:9" ht="17.399999999999999" x14ac:dyDescent="0.3">
      <c r="B3" s="2"/>
      <c r="C3" s="2"/>
      <c r="D3" s="2"/>
      <c r="E3" s="2"/>
      <c r="F3" s="2"/>
      <c r="G3" s="2"/>
      <c r="H3" s="2"/>
      <c r="I3" s="3"/>
    </row>
    <row r="4" spans="2:9" ht="15.6" x14ac:dyDescent="0.3">
      <c r="B4" s="176" t="s">
        <v>54</v>
      </c>
      <c r="C4" s="176"/>
      <c r="D4" s="176"/>
      <c r="E4" s="176"/>
      <c r="F4" s="176"/>
      <c r="G4" s="176"/>
      <c r="H4" s="176"/>
      <c r="I4" s="176"/>
    </row>
    <row r="5" spans="2:9" ht="17.399999999999999" x14ac:dyDescent="0.3">
      <c r="B5" s="17"/>
      <c r="C5" s="17"/>
      <c r="D5" s="17"/>
      <c r="E5" s="17"/>
      <c r="F5" s="17"/>
      <c r="G5" s="17"/>
      <c r="H5" s="17"/>
      <c r="I5" s="3"/>
    </row>
    <row r="6" spans="2:9" ht="26.4" x14ac:dyDescent="0.3">
      <c r="B6" s="166" t="s">
        <v>6</v>
      </c>
      <c r="C6" s="167"/>
      <c r="D6" s="167"/>
      <c r="E6" s="168"/>
      <c r="F6" s="39" t="s">
        <v>34</v>
      </c>
      <c r="G6" s="39" t="s">
        <v>32</v>
      </c>
      <c r="H6" s="39" t="s">
        <v>55</v>
      </c>
      <c r="I6" s="39" t="s">
        <v>33</v>
      </c>
    </row>
    <row r="7" spans="2:9" s="29" customFormat="1" ht="15.75" customHeight="1" x14ac:dyDescent="0.2">
      <c r="B7" s="177">
        <v>1</v>
      </c>
      <c r="C7" s="178"/>
      <c r="D7" s="178"/>
      <c r="E7" s="179"/>
      <c r="F7" s="40">
        <v>2</v>
      </c>
      <c r="G7" s="40">
        <v>3</v>
      </c>
      <c r="H7" s="40">
        <v>4</v>
      </c>
      <c r="I7" s="40" t="s">
        <v>30</v>
      </c>
    </row>
    <row r="8" spans="2:9" s="41" customFormat="1" ht="23.4" customHeight="1" x14ac:dyDescent="0.3">
      <c r="B8" s="180">
        <v>18016</v>
      </c>
      <c r="C8" s="181"/>
      <c r="D8" s="182"/>
      <c r="E8" s="73" t="s">
        <v>113</v>
      </c>
      <c r="F8" s="42"/>
      <c r="G8" s="43"/>
      <c r="H8" s="43"/>
      <c r="I8" s="43"/>
    </row>
    <row r="9" spans="2:9" s="41" customFormat="1" ht="18.600000000000001" customHeight="1" x14ac:dyDescent="0.3">
      <c r="B9" s="170">
        <v>1</v>
      </c>
      <c r="C9" s="171"/>
      <c r="D9" s="172"/>
      <c r="E9" s="75" t="s">
        <v>120</v>
      </c>
      <c r="F9" s="42"/>
      <c r="G9" s="43"/>
      <c r="H9" s="43"/>
      <c r="I9" s="43"/>
    </row>
    <row r="10" spans="2:9" s="41" customFormat="1" ht="18" customHeight="1" x14ac:dyDescent="0.3">
      <c r="B10" s="170" t="s">
        <v>121</v>
      </c>
      <c r="C10" s="171"/>
      <c r="D10" s="172"/>
      <c r="E10" s="76" t="s">
        <v>133</v>
      </c>
      <c r="F10" s="42"/>
      <c r="G10" s="43"/>
      <c r="H10" s="43"/>
      <c r="I10" s="43"/>
    </row>
    <row r="11" spans="2:9" s="41" customFormat="1" ht="22.2" customHeight="1" x14ac:dyDescent="0.3">
      <c r="B11" s="170" t="s">
        <v>121</v>
      </c>
      <c r="C11" s="171"/>
      <c r="D11" s="172"/>
      <c r="E11" s="76" t="s">
        <v>114</v>
      </c>
      <c r="F11" s="85">
        <f>F12+F34</f>
        <v>75969</v>
      </c>
      <c r="G11" s="83"/>
      <c r="H11" s="86">
        <f>H12+H34</f>
        <v>23435.829999999998</v>
      </c>
      <c r="I11" s="82">
        <f>H11/F11*100</f>
        <v>30.849201648040648</v>
      </c>
    </row>
    <row r="12" spans="2:9" s="41" customFormat="1" ht="19.95" customHeight="1" x14ac:dyDescent="0.3">
      <c r="B12" s="180">
        <v>3</v>
      </c>
      <c r="C12" s="181"/>
      <c r="D12" s="182"/>
      <c r="E12" s="97" t="s">
        <v>3</v>
      </c>
      <c r="F12" s="85">
        <f>F13</f>
        <v>35695</v>
      </c>
      <c r="G12" s="83"/>
      <c r="H12" s="86">
        <f>H13+H32</f>
        <v>23367.969999999998</v>
      </c>
      <c r="I12" s="82">
        <f t="shared" ref="I12:I69" si="0">H12/F12*100</f>
        <v>65.46566746042862</v>
      </c>
    </row>
    <row r="13" spans="2:9" s="102" customFormat="1" ht="19.95" customHeight="1" x14ac:dyDescent="0.3">
      <c r="B13" s="136"/>
      <c r="C13" s="137"/>
      <c r="D13" s="122">
        <v>32</v>
      </c>
      <c r="E13" s="97" t="s">
        <v>10</v>
      </c>
      <c r="F13" s="85">
        <v>35695</v>
      </c>
      <c r="G13" s="83"/>
      <c r="H13" s="86">
        <f>H14+H15+H16+H17+H18+H19+H20+H21+H22+H23+H24+H25+H26+H27+H28+H29+H30+H31</f>
        <v>23194.269999999997</v>
      </c>
      <c r="I13" s="82">
        <f t="shared" si="0"/>
        <v>64.97904468412942</v>
      </c>
    </row>
    <row r="14" spans="2:9" s="102" customFormat="1" ht="19.95" customHeight="1" x14ac:dyDescent="0.3">
      <c r="B14" s="173">
        <v>3211</v>
      </c>
      <c r="C14" s="174"/>
      <c r="D14" s="175"/>
      <c r="E14" s="101" t="s">
        <v>21</v>
      </c>
      <c r="F14" s="85"/>
      <c r="G14" s="83"/>
      <c r="H14" s="83">
        <v>3323.14</v>
      </c>
      <c r="I14" s="82"/>
    </row>
    <row r="15" spans="2:9" s="102" customFormat="1" ht="27.6" customHeight="1" x14ac:dyDescent="0.3">
      <c r="B15" s="173">
        <v>3212</v>
      </c>
      <c r="C15" s="174"/>
      <c r="D15" s="175"/>
      <c r="E15" s="101" t="s">
        <v>72</v>
      </c>
      <c r="F15" s="85"/>
      <c r="G15" s="83"/>
      <c r="H15" s="83">
        <v>9410.52</v>
      </c>
      <c r="I15" s="82"/>
    </row>
    <row r="16" spans="2:9" s="41" customFormat="1" ht="19.95" customHeight="1" x14ac:dyDescent="0.3">
      <c r="B16" s="173">
        <v>3213</v>
      </c>
      <c r="C16" s="174"/>
      <c r="D16" s="175"/>
      <c r="E16" s="99" t="s">
        <v>73</v>
      </c>
      <c r="F16" s="87"/>
      <c r="G16" s="83"/>
      <c r="H16" s="83">
        <v>50</v>
      </c>
      <c r="I16" s="82"/>
    </row>
    <row r="17" spans="2:9" s="102" customFormat="1" ht="19.95" customHeight="1" x14ac:dyDescent="0.3">
      <c r="B17" s="173">
        <v>3221</v>
      </c>
      <c r="C17" s="174"/>
      <c r="D17" s="175"/>
      <c r="E17" s="99" t="s">
        <v>74</v>
      </c>
      <c r="F17" s="87"/>
      <c r="G17" s="83"/>
      <c r="H17" s="116">
        <v>2334.6799999999998</v>
      </c>
      <c r="I17" s="82"/>
    </row>
    <row r="18" spans="2:9" s="102" customFormat="1" ht="19.95" customHeight="1" x14ac:dyDescent="0.3">
      <c r="B18" s="173">
        <v>3222</v>
      </c>
      <c r="C18" s="174"/>
      <c r="D18" s="175"/>
      <c r="E18" s="99" t="s">
        <v>75</v>
      </c>
      <c r="F18" s="87"/>
      <c r="G18" s="83"/>
      <c r="H18" s="116">
        <v>459.47</v>
      </c>
      <c r="I18" s="82"/>
    </row>
    <row r="19" spans="2:9" s="102" customFormat="1" ht="28.2" customHeight="1" x14ac:dyDescent="0.3">
      <c r="B19" s="173">
        <v>3224</v>
      </c>
      <c r="C19" s="174"/>
      <c r="D19" s="175"/>
      <c r="E19" s="101" t="s">
        <v>76</v>
      </c>
      <c r="F19" s="87"/>
      <c r="G19" s="83"/>
      <c r="H19" s="116">
        <v>152.46</v>
      </c>
      <c r="I19" s="82"/>
    </row>
    <row r="20" spans="2:9" s="102" customFormat="1" ht="19.95" customHeight="1" x14ac:dyDescent="0.3">
      <c r="B20" s="173">
        <v>3225</v>
      </c>
      <c r="C20" s="174"/>
      <c r="D20" s="175"/>
      <c r="E20" s="99" t="s">
        <v>77</v>
      </c>
      <c r="F20" s="87"/>
      <c r="G20" s="83"/>
      <c r="H20" s="116">
        <v>1209.6400000000001</v>
      </c>
      <c r="I20" s="82"/>
    </row>
    <row r="21" spans="2:9" s="41" customFormat="1" ht="19.95" customHeight="1" x14ac:dyDescent="0.3">
      <c r="B21" s="173">
        <v>3231</v>
      </c>
      <c r="C21" s="174"/>
      <c r="D21" s="175"/>
      <c r="E21" s="99" t="s">
        <v>82</v>
      </c>
      <c r="F21" s="87"/>
      <c r="G21" s="83"/>
      <c r="H21" s="116">
        <v>497.47</v>
      </c>
      <c r="I21" s="82"/>
    </row>
    <row r="22" spans="2:9" s="102" customFormat="1" ht="19.95" customHeight="1" x14ac:dyDescent="0.3">
      <c r="B22" s="173">
        <v>3232</v>
      </c>
      <c r="C22" s="174"/>
      <c r="D22" s="175"/>
      <c r="E22" s="99" t="s">
        <v>83</v>
      </c>
      <c r="F22" s="87"/>
      <c r="G22" s="83"/>
      <c r="H22" s="116">
        <v>1056</v>
      </c>
      <c r="I22" s="82"/>
    </row>
    <row r="23" spans="2:9" s="102" customFormat="1" ht="19.95" customHeight="1" x14ac:dyDescent="0.3">
      <c r="B23" s="173">
        <v>3234</v>
      </c>
      <c r="C23" s="174"/>
      <c r="D23" s="175"/>
      <c r="E23" s="99" t="s">
        <v>85</v>
      </c>
      <c r="F23" s="87"/>
      <c r="G23" s="83"/>
      <c r="H23" s="116">
        <v>1310.3499999999999</v>
      </c>
      <c r="I23" s="82"/>
    </row>
    <row r="24" spans="2:9" s="102" customFormat="1" ht="19.95" customHeight="1" x14ac:dyDescent="0.3">
      <c r="B24" s="173">
        <v>3235</v>
      </c>
      <c r="C24" s="174"/>
      <c r="D24" s="175"/>
      <c r="E24" s="99" t="s">
        <v>86</v>
      </c>
      <c r="F24" s="87"/>
      <c r="G24" s="83"/>
      <c r="H24" s="116">
        <v>268.8</v>
      </c>
      <c r="I24" s="82"/>
    </row>
    <row r="25" spans="2:9" s="102" customFormat="1" ht="19.95" customHeight="1" x14ac:dyDescent="0.3">
      <c r="B25" s="173">
        <v>3237</v>
      </c>
      <c r="C25" s="174"/>
      <c r="D25" s="175"/>
      <c r="E25" s="99" t="s">
        <v>88</v>
      </c>
      <c r="F25" s="87"/>
      <c r="G25" s="83"/>
      <c r="H25" s="116">
        <v>318.54000000000002</v>
      </c>
      <c r="I25" s="82"/>
    </row>
    <row r="26" spans="2:9" s="102" customFormat="1" ht="19.95" customHeight="1" x14ac:dyDescent="0.3">
      <c r="B26" s="173">
        <v>3238</v>
      </c>
      <c r="C26" s="174"/>
      <c r="D26" s="175"/>
      <c r="E26" s="99" t="s">
        <v>89</v>
      </c>
      <c r="F26" s="87"/>
      <c r="G26" s="83"/>
      <c r="H26" s="116">
        <v>898.75</v>
      </c>
      <c r="I26" s="82"/>
    </row>
    <row r="27" spans="2:9" s="102" customFormat="1" ht="19.95" customHeight="1" x14ac:dyDescent="0.3">
      <c r="B27" s="173">
        <v>3239</v>
      </c>
      <c r="C27" s="174"/>
      <c r="D27" s="175"/>
      <c r="E27" s="99" t="s">
        <v>90</v>
      </c>
      <c r="F27" s="87"/>
      <c r="G27" s="83"/>
      <c r="H27" s="116">
        <v>127</v>
      </c>
      <c r="I27" s="82"/>
    </row>
    <row r="28" spans="2:9" s="102" customFormat="1" ht="19.95" customHeight="1" x14ac:dyDescent="0.3">
      <c r="B28" s="173">
        <v>3292</v>
      </c>
      <c r="C28" s="174"/>
      <c r="D28" s="175"/>
      <c r="E28" s="99" t="s">
        <v>92</v>
      </c>
      <c r="F28" s="87"/>
      <c r="G28" s="83"/>
      <c r="H28" s="83">
        <v>292.27</v>
      </c>
      <c r="I28" s="82"/>
    </row>
    <row r="29" spans="2:9" s="102" customFormat="1" ht="19.95" customHeight="1" x14ac:dyDescent="0.3">
      <c r="B29" s="184">
        <v>3294</v>
      </c>
      <c r="C29" s="185"/>
      <c r="D29" s="186"/>
      <c r="E29" s="99" t="s">
        <v>93</v>
      </c>
      <c r="F29" s="87"/>
      <c r="G29" s="83"/>
      <c r="H29" s="83">
        <v>35</v>
      </c>
      <c r="I29" s="82"/>
    </row>
    <row r="30" spans="2:9" s="102" customFormat="1" ht="19.95" customHeight="1" x14ac:dyDescent="0.3">
      <c r="B30" s="184">
        <v>3295</v>
      </c>
      <c r="C30" s="185"/>
      <c r="D30" s="186"/>
      <c r="E30" s="99" t="s">
        <v>94</v>
      </c>
      <c r="F30" s="87"/>
      <c r="G30" s="83"/>
      <c r="H30" s="83">
        <v>217.17</v>
      </c>
      <c r="I30" s="82"/>
    </row>
    <row r="31" spans="2:9" s="102" customFormat="1" ht="19.95" customHeight="1" x14ac:dyDescent="0.3">
      <c r="B31" s="117"/>
      <c r="C31" s="118"/>
      <c r="D31" s="130">
        <v>3299</v>
      </c>
      <c r="E31" s="106" t="s">
        <v>91</v>
      </c>
      <c r="F31" s="87"/>
      <c r="G31" s="83"/>
      <c r="H31" s="83">
        <v>1233.01</v>
      </c>
      <c r="I31" s="82"/>
    </row>
    <row r="32" spans="2:9" s="102" customFormat="1" ht="19.95" customHeight="1" x14ac:dyDescent="0.3">
      <c r="B32" s="113"/>
      <c r="C32" s="114"/>
      <c r="D32" s="134">
        <v>34</v>
      </c>
      <c r="E32" s="135" t="s">
        <v>96</v>
      </c>
      <c r="F32" s="87"/>
      <c r="G32" s="83"/>
      <c r="H32" s="86">
        <f>H33</f>
        <v>173.7</v>
      </c>
      <c r="I32" s="82"/>
    </row>
    <row r="33" spans="2:9" s="102" customFormat="1" ht="19.95" customHeight="1" x14ac:dyDescent="0.3">
      <c r="B33" s="113"/>
      <c r="C33" s="114"/>
      <c r="D33" s="115">
        <v>3431</v>
      </c>
      <c r="E33" s="105" t="s">
        <v>97</v>
      </c>
      <c r="F33" s="87"/>
      <c r="G33" s="83"/>
      <c r="H33" s="83">
        <v>173.7</v>
      </c>
      <c r="I33" s="82"/>
    </row>
    <row r="34" spans="2:9" s="102" customFormat="1" ht="26.4" customHeight="1" x14ac:dyDescent="0.3">
      <c r="B34" s="113"/>
      <c r="C34" s="114"/>
      <c r="D34" s="134">
        <v>4</v>
      </c>
      <c r="E34" s="23" t="s">
        <v>5</v>
      </c>
      <c r="F34" s="85">
        <v>40274</v>
      </c>
      <c r="G34" s="83"/>
      <c r="H34" s="86">
        <v>67.86</v>
      </c>
      <c r="I34" s="82">
        <f t="shared" si="0"/>
        <v>0.16849580374435119</v>
      </c>
    </row>
    <row r="35" spans="2:9" s="102" customFormat="1" ht="25.8" customHeight="1" x14ac:dyDescent="0.3">
      <c r="B35" s="113"/>
      <c r="C35" s="114"/>
      <c r="D35" s="115">
        <v>42</v>
      </c>
      <c r="E35" s="100" t="s">
        <v>101</v>
      </c>
      <c r="F35" s="87">
        <v>40274</v>
      </c>
      <c r="G35" s="83"/>
      <c r="H35" s="83">
        <v>67.86</v>
      </c>
      <c r="I35" s="82">
        <f t="shared" si="0"/>
        <v>0.16849580374435119</v>
      </c>
    </row>
    <row r="36" spans="2:9" s="41" customFormat="1" ht="19.95" customHeight="1" x14ac:dyDescent="0.3">
      <c r="B36" s="64"/>
      <c r="C36" s="65"/>
      <c r="D36" s="74">
        <v>18016</v>
      </c>
      <c r="E36" s="75" t="s">
        <v>113</v>
      </c>
      <c r="F36" s="42"/>
      <c r="G36" s="43"/>
      <c r="H36" s="43"/>
      <c r="I36" s="82"/>
    </row>
    <row r="37" spans="2:9" s="41" customFormat="1" ht="19.95" customHeight="1" x14ac:dyDescent="0.3">
      <c r="B37" s="170">
        <v>3</v>
      </c>
      <c r="C37" s="171"/>
      <c r="D37" s="172"/>
      <c r="E37" s="75" t="s">
        <v>115</v>
      </c>
      <c r="F37" s="42"/>
      <c r="G37" s="43"/>
      <c r="H37" s="43"/>
      <c r="I37" s="82"/>
    </row>
    <row r="38" spans="2:9" s="41" customFormat="1" ht="25.2" customHeight="1" x14ac:dyDescent="0.3">
      <c r="B38" s="170" t="s">
        <v>116</v>
      </c>
      <c r="C38" s="171"/>
      <c r="D38" s="172"/>
      <c r="E38" s="76" t="s">
        <v>117</v>
      </c>
      <c r="F38" s="42"/>
      <c r="G38" s="43"/>
      <c r="H38" s="43"/>
      <c r="I38" s="82"/>
    </row>
    <row r="39" spans="2:9" s="41" customFormat="1" ht="26.4" customHeight="1" x14ac:dyDescent="0.3">
      <c r="B39" s="170" t="s">
        <v>118</v>
      </c>
      <c r="C39" s="171"/>
      <c r="D39" s="172"/>
      <c r="E39" s="76" t="s">
        <v>119</v>
      </c>
      <c r="F39" s="85">
        <f>F40</f>
        <v>186</v>
      </c>
      <c r="G39" s="85"/>
      <c r="H39" s="85">
        <f t="shared" ref="H39" si="1">H40</f>
        <v>189.32999999999998</v>
      </c>
      <c r="I39" s="82">
        <f t="shared" si="0"/>
        <v>101.79032258064515</v>
      </c>
    </row>
    <row r="40" spans="2:9" s="41" customFormat="1" ht="19.95" customHeight="1" x14ac:dyDescent="0.3">
      <c r="B40" s="183">
        <v>3</v>
      </c>
      <c r="C40" s="183"/>
      <c r="D40" s="183"/>
      <c r="E40" s="138" t="s">
        <v>3</v>
      </c>
      <c r="F40" s="96">
        <f>F41</f>
        <v>186</v>
      </c>
      <c r="G40" s="92"/>
      <c r="H40" s="92">
        <f>H41</f>
        <v>189.32999999999998</v>
      </c>
      <c r="I40" s="82">
        <f t="shared" si="0"/>
        <v>101.79032258064515</v>
      </c>
    </row>
    <row r="41" spans="2:9" s="41" customFormat="1" ht="19.95" customHeight="1" x14ac:dyDescent="0.3">
      <c r="B41" s="180">
        <v>32</v>
      </c>
      <c r="C41" s="181"/>
      <c r="D41" s="182"/>
      <c r="E41" s="138" t="s">
        <v>10</v>
      </c>
      <c r="F41" s="96">
        <v>186</v>
      </c>
      <c r="G41" s="92"/>
      <c r="H41" s="92">
        <f>H42+H43+H44+H45</f>
        <v>189.32999999999998</v>
      </c>
      <c r="I41" s="82">
        <f t="shared" si="0"/>
        <v>101.79032258064515</v>
      </c>
    </row>
    <row r="42" spans="2:9" s="41" customFormat="1" ht="28.2" customHeight="1" x14ac:dyDescent="0.3">
      <c r="B42" s="187">
        <v>3211</v>
      </c>
      <c r="C42" s="188"/>
      <c r="D42" s="189"/>
      <c r="E42" s="77" t="s">
        <v>122</v>
      </c>
      <c r="F42" s="109"/>
      <c r="G42" s="110"/>
      <c r="H42" s="111">
        <v>64.069999999999993</v>
      </c>
      <c r="I42" s="82"/>
    </row>
    <row r="43" spans="2:9" s="41" customFormat="1" ht="19.95" customHeight="1" x14ac:dyDescent="0.3">
      <c r="B43" s="187">
        <v>3221</v>
      </c>
      <c r="C43" s="188"/>
      <c r="D43" s="189"/>
      <c r="E43" s="105" t="s">
        <v>74</v>
      </c>
      <c r="F43" s="109"/>
      <c r="G43" s="110"/>
      <c r="H43" s="111">
        <v>34.1</v>
      </c>
      <c r="I43" s="82"/>
    </row>
    <row r="44" spans="2:9" s="41" customFormat="1" ht="31.2" customHeight="1" x14ac:dyDescent="0.25">
      <c r="B44" s="187">
        <v>3224</v>
      </c>
      <c r="C44" s="188"/>
      <c r="D44" s="189"/>
      <c r="E44" s="78" t="s">
        <v>123</v>
      </c>
      <c r="F44" s="109"/>
      <c r="G44" s="110"/>
      <c r="H44" s="111">
        <v>12.5</v>
      </c>
      <c r="I44" s="82"/>
    </row>
    <row r="45" spans="2:9" s="41" customFormat="1" ht="26.4" customHeight="1" x14ac:dyDescent="0.25">
      <c r="B45" s="187">
        <v>3299</v>
      </c>
      <c r="C45" s="188"/>
      <c r="D45" s="189"/>
      <c r="E45" s="79" t="s">
        <v>91</v>
      </c>
      <c r="F45" s="109"/>
      <c r="G45" s="110"/>
      <c r="H45" s="111">
        <v>78.66</v>
      </c>
      <c r="I45" s="82"/>
    </row>
    <row r="46" spans="2:9" s="41" customFormat="1" ht="19.95" customHeight="1" x14ac:dyDescent="0.3">
      <c r="B46" s="170">
        <v>18016</v>
      </c>
      <c r="C46" s="171"/>
      <c r="D46" s="172"/>
      <c r="E46" s="76" t="s">
        <v>113</v>
      </c>
      <c r="F46" s="81"/>
      <c r="G46" s="82"/>
      <c r="H46" s="83"/>
      <c r="I46" s="82"/>
    </row>
    <row r="47" spans="2:9" s="41" customFormat="1" ht="19.95" customHeight="1" x14ac:dyDescent="0.3">
      <c r="B47" s="170">
        <v>5</v>
      </c>
      <c r="C47" s="171"/>
      <c r="D47" s="172"/>
      <c r="E47" s="75" t="s">
        <v>124</v>
      </c>
      <c r="F47" s="81"/>
      <c r="G47" s="82"/>
      <c r="H47" s="83"/>
      <c r="I47" s="82"/>
    </row>
    <row r="48" spans="2:9" s="41" customFormat="1" ht="27" customHeight="1" x14ac:dyDescent="0.3">
      <c r="B48" s="170">
        <v>5</v>
      </c>
      <c r="C48" s="171"/>
      <c r="D48" s="172"/>
      <c r="E48" s="76" t="s">
        <v>125</v>
      </c>
      <c r="F48" s="85">
        <f>F50</f>
        <v>505750</v>
      </c>
      <c r="G48" s="85"/>
      <c r="H48" s="85">
        <f>H49</f>
        <v>282502.71999999997</v>
      </c>
      <c r="I48" s="82">
        <f t="shared" si="0"/>
        <v>55.858174987642109</v>
      </c>
    </row>
    <row r="49" spans="2:9" s="102" customFormat="1" ht="19.95" customHeight="1" x14ac:dyDescent="0.3">
      <c r="B49" s="123"/>
      <c r="C49" s="124"/>
      <c r="D49" s="125">
        <v>3</v>
      </c>
      <c r="E49" s="76" t="s">
        <v>3</v>
      </c>
      <c r="F49" s="85">
        <f>F50</f>
        <v>505750</v>
      </c>
      <c r="G49" s="85"/>
      <c r="H49" s="85">
        <f>H50+H54</f>
        <v>282502.71999999997</v>
      </c>
      <c r="I49" s="82">
        <f t="shared" si="0"/>
        <v>55.858174987642109</v>
      </c>
    </row>
    <row r="50" spans="2:9" s="41" customFormat="1" ht="19.95" customHeight="1" x14ac:dyDescent="0.3">
      <c r="B50" s="170">
        <v>31</v>
      </c>
      <c r="C50" s="171"/>
      <c r="D50" s="172"/>
      <c r="E50" s="76" t="s">
        <v>4</v>
      </c>
      <c r="F50" s="85">
        <v>505750</v>
      </c>
      <c r="G50" s="80"/>
      <c r="H50" s="85">
        <f t="shared" ref="H50" si="2">H51+H52+H53</f>
        <v>282438.81</v>
      </c>
      <c r="I50" s="82">
        <f t="shared" si="0"/>
        <v>55.845538309441423</v>
      </c>
    </row>
    <row r="51" spans="2:9" s="41" customFormat="1" ht="19.95" customHeight="1" x14ac:dyDescent="0.3">
      <c r="B51" s="127"/>
      <c r="C51" s="128"/>
      <c r="D51" s="129">
        <v>3111</v>
      </c>
      <c r="E51" s="84" t="s">
        <v>19</v>
      </c>
      <c r="F51" s="87"/>
      <c r="G51" s="82"/>
      <c r="H51" s="83">
        <v>235345.46</v>
      </c>
      <c r="I51" s="82"/>
    </row>
    <row r="52" spans="2:9" s="41" customFormat="1" ht="19.95" customHeight="1" x14ac:dyDescent="0.3">
      <c r="B52" s="127"/>
      <c r="C52" s="128"/>
      <c r="D52" s="129">
        <v>3121</v>
      </c>
      <c r="E52" s="84" t="s">
        <v>69</v>
      </c>
      <c r="F52" s="87"/>
      <c r="G52" s="82"/>
      <c r="H52" s="83">
        <v>8261.34</v>
      </c>
      <c r="I52" s="82"/>
    </row>
    <row r="53" spans="2:9" s="41" customFormat="1" ht="25.2" customHeight="1" x14ac:dyDescent="0.3">
      <c r="B53" s="127"/>
      <c r="C53" s="128"/>
      <c r="D53" s="129">
        <v>3132</v>
      </c>
      <c r="E53" s="84" t="s">
        <v>70</v>
      </c>
      <c r="F53" s="87"/>
      <c r="G53" s="43"/>
      <c r="H53" s="83">
        <v>38832.01</v>
      </c>
      <c r="I53" s="82"/>
    </row>
    <row r="54" spans="2:9" s="102" customFormat="1" ht="19.95" customHeight="1" x14ac:dyDescent="0.3">
      <c r="B54" s="107"/>
      <c r="C54" s="120"/>
      <c r="D54" s="134">
        <v>38</v>
      </c>
      <c r="E54" s="76" t="s">
        <v>99</v>
      </c>
      <c r="F54" s="87"/>
      <c r="G54" s="43"/>
      <c r="H54" s="86">
        <v>63.91</v>
      </c>
      <c r="I54" s="82"/>
    </row>
    <row r="55" spans="2:9" s="102" customFormat="1" ht="19.95" customHeight="1" x14ac:dyDescent="0.3">
      <c r="B55" s="107"/>
      <c r="C55" s="120"/>
      <c r="D55" s="119">
        <v>3812</v>
      </c>
      <c r="E55" s="99" t="s">
        <v>100</v>
      </c>
      <c r="F55" s="87"/>
      <c r="G55" s="43"/>
      <c r="H55" s="83">
        <v>63.91</v>
      </c>
      <c r="I55" s="82"/>
    </row>
    <row r="56" spans="2:9" s="41" customFormat="1" ht="19.95" customHeight="1" x14ac:dyDescent="0.3">
      <c r="B56" s="64"/>
      <c r="C56" s="65"/>
      <c r="D56" s="74">
        <v>6</v>
      </c>
      <c r="E56" s="75" t="s">
        <v>126</v>
      </c>
      <c r="F56" s="88"/>
      <c r="G56" s="89"/>
      <c r="H56" s="89"/>
      <c r="I56" s="82"/>
    </row>
    <row r="57" spans="2:9" s="94" customFormat="1" ht="30" customHeight="1" x14ac:dyDescent="0.3">
      <c r="B57" s="180" t="s">
        <v>116</v>
      </c>
      <c r="C57" s="181"/>
      <c r="D57" s="182"/>
      <c r="E57" s="97" t="s">
        <v>127</v>
      </c>
      <c r="F57" s="88"/>
      <c r="G57" s="89"/>
      <c r="H57" s="89"/>
      <c r="I57" s="82"/>
    </row>
    <row r="58" spans="2:9" s="94" customFormat="1" ht="34.200000000000003" customHeight="1" x14ac:dyDescent="0.3">
      <c r="B58" s="180" t="s">
        <v>116</v>
      </c>
      <c r="C58" s="181"/>
      <c r="D58" s="182"/>
      <c r="E58" s="97" t="s">
        <v>128</v>
      </c>
      <c r="F58" s="96">
        <f>F59</f>
        <v>1991</v>
      </c>
      <c r="G58" s="96"/>
      <c r="H58" s="96">
        <f>H60</f>
        <v>424.3</v>
      </c>
      <c r="I58" s="82">
        <f t="shared" si="0"/>
        <v>21.310899045705675</v>
      </c>
    </row>
    <row r="59" spans="2:9" s="41" customFormat="1" ht="26.4" customHeight="1" x14ac:dyDescent="0.3">
      <c r="B59" s="180">
        <v>42</v>
      </c>
      <c r="C59" s="181"/>
      <c r="D59" s="182"/>
      <c r="E59" s="76" t="s">
        <v>101</v>
      </c>
      <c r="F59" s="96">
        <v>1991</v>
      </c>
      <c r="G59" s="92"/>
      <c r="H59" s="96">
        <v>424.3</v>
      </c>
      <c r="I59" s="82">
        <f t="shared" si="0"/>
        <v>21.310899045705675</v>
      </c>
    </row>
    <row r="60" spans="2:9" s="41" customFormat="1" ht="19.95" customHeight="1" x14ac:dyDescent="0.3">
      <c r="B60" s="187">
        <v>4223</v>
      </c>
      <c r="C60" s="188"/>
      <c r="D60" s="189"/>
      <c r="E60" s="93" t="s">
        <v>103</v>
      </c>
      <c r="F60" s="112"/>
      <c r="G60" s="111"/>
      <c r="H60" s="111">
        <v>424.3</v>
      </c>
      <c r="I60" s="82"/>
    </row>
    <row r="61" spans="2:9" s="41" customFormat="1" ht="27.6" customHeight="1" x14ac:dyDescent="0.3">
      <c r="B61" s="187">
        <v>4227</v>
      </c>
      <c r="C61" s="188"/>
      <c r="D61" s="189"/>
      <c r="E61" s="95" t="s">
        <v>104</v>
      </c>
      <c r="F61" s="112"/>
      <c r="G61" s="111"/>
      <c r="H61" s="111">
        <v>0</v>
      </c>
      <c r="I61" s="82"/>
    </row>
    <row r="62" spans="2:9" s="102" customFormat="1" ht="19.95" customHeight="1" x14ac:dyDescent="0.3">
      <c r="B62" s="103"/>
      <c r="C62" s="104"/>
      <c r="D62" s="108">
        <v>5</v>
      </c>
      <c r="E62" s="76" t="s">
        <v>129</v>
      </c>
      <c r="F62" s="90"/>
      <c r="G62" s="91"/>
      <c r="H62" s="91"/>
      <c r="I62" s="82"/>
    </row>
    <row r="63" spans="2:9" s="102" customFormat="1" ht="27.6" customHeight="1" x14ac:dyDescent="0.3">
      <c r="B63" s="103"/>
      <c r="C63" s="104"/>
      <c r="D63" s="108">
        <v>5</v>
      </c>
      <c r="E63" s="76" t="s">
        <v>130</v>
      </c>
      <c r="F63" s="96">
        <f>F65+F69</f>
        <v>21873</v>
      </c>
      <c r="G63" s="89"/>
      <c r="H63" s="92">
        <f>H64</f>
        <v>16344.73</v>
      </c>
      <c r="I63" s="82">
        <f t="shared" si="0"/>
        <v>74.725597768938869</v>
      </c>
    </row>
    <row r="64" spans="2:9" s="102" customFormat="1" ht="19.95" customHeight="1" x14ac:dyDescent="0.3">
      <c r="B64" s="136"/>
      <c r="C64" s="137"/>
      <c r="D64" s="122">
        <v>3</v>
      </c>
      <c r="E64" s="76" t="s">
        <v>3</v>
      </c>
      <c r="F64" s="96">
        <f>F65+F69</f>
        <v>21873</v>
      </c>
      <c r="G64" s="89"/>
      <c r="H64" s="92">
        <f>H65+H69</f>
        <v>16344.73</v>
      </c>
      <c r="I64" s="82">
        <f t="shared" si="0"/>
        <v>74.725597768938869</v>
      </c>
    </row>
    <row r="65" spans="2:9" s="102" customFormat="1" ht="19.95" customHeight="1" x14ac:dyDescent="0.3">
      <c r="B65" s="170">
        <v>31</v>
      </c>
      <c r="C65" s="171"/>
      <c r="D65" s="172"/>
      <c r="E65" s="76" t="s">
        <v>4</v>
      </c>
      <c r="F65" s="112">
        <v>21588</v>
      </c>
      <c r="G65" s="91"/>
      <c r="H65" s="111">
        <f>H66+H67+H68</f>
        <v>14702</v>
      </c>
      <c r="I65" s="82">
        <f t="shared" si="0"/>
        <v>68.102649620159355</v>
      </c>
    </row>
    <row r="66" spans="2:9" s="102" customFormat="1" ht="19.95" customHeight="1" x14ac:dyDescent="0.3">
      <c r="B66" s="190">
        <v>3111</v>
      </c>
      <c r="C66" s="191"/>
      <c r="D66" s="192"/>
      <c r="E66" s="105" t="s">
        <v>19</v>
      </c>
      <c r="F66" s="112"/>
      <c r="G66" s="91"/>
      <c r="H66" s="111">
        <v>12387.98</v>
      </c>
      <c r="I66" s="82"/>
    </row>
    <row r="67" spans="2:9" s="102" customFormat="1" ht="19.95" customHeight="1" x14ac:dyDescent="0.3">
      <c r="B67" s="190">
        <v>3121</v>
      </c>
      <c r="C67" s="191"/>
      <c r="D67" s="192"/>
      <c r="E67" s="105" t="s">
        <v>69</v>
      </c>
      <c r="F67" s="112"/>
      <c r="G67" s="91"/>
      <c r="H67" s="111">
        <v>270</v>
      </c>
      <c r="I67" s="82"/>
    </row>
    <row r="68" spans="2:9" s="102" customFormat="1" ht="25.2" customHeight="1" x14ac:dyDescent="0.3">
      <c r="B68" s="190">
        <v>3132</v>
      </c>
      <c r="C68" s="191"/>
      <c r="D68" s="192"/>
      <c r="E68" s="105" t="s">
        <v>70</v>
      </c>
      <c r="F68" s="112"/>
      <c r="G68" s="91"/>
      <c r="H68" s="111">
        <v>2044.02</v>
      </c>
      <c r="I68" s="82"/>
    </row>
    <row r="69" spans="2:9" s="102" customFormat="1" ht="19.95" customHeight="1" x14ac:dyDescent="0.3">
      <c r="B69" s="193">
        <v>32</v>
      </c>
      <c r="C69" s="194"/>
      <c r="D69" s="195"/>
      <c r="E69" s="76" t="s">
        <v>10</v>
      </c>
      <c r="F69" s="112">
        <v>285</v>
      </c>
      <c r="G69" s="91"/>
      <c r="H69" s="111">
        <f>H70</f>
        <v>1642.73</v>
      </c>
      <c r="I69" s="82">
        <f t="shared" si="0"/>
        <v>576.3964912280702</v>
      </c>
    </row>
    <row r="70" spans="2:9" s="102" customFormat="1" ht="19.95" customHeight="1" x14ac:dyDescent="0.3">
      <c r="B70" s="187">
        <v>3211</v>
      </c>
      <c r="C70" s="188"/>
      <c r="D70" s="189"/>
      <c r="E70" s="105" t="s">
        <v>21</v>
      </c>
      <c r="F70" s="90"/>
      <c r="G70" s="91"/>
      <c r="H70" s="111">
        <v>1642.73</v>
      </c>
      <c r="I70" s="82"/>
    </row>
    <row r="71" spans="2:9" s="102" customFormat="1" ht="19.95" customHeight="1" x14ac:dyDescent="0.3">
      <c r="B71" s="180">
        <v>4</v>
      </c>
      <c r="C71" s="181"/>
      <c r="D71" s="182"/>
      <c r="E71" s="76" t="s">
        <v>134</v>
      </c>
      <c r="F71" s="90"/>
      <c r="G71" s="91"/>
      <c r="H71" s="111"/>
      <c r="I71" s="82"/>
    </row>
    <row r="72" spans="2:9" s="102" customFormat="1" ht="28.8" customHeight="1" x14ac:dyDescent="0.3">
      <c r="B72" s="180" t="s">
        <v>116</v>
      </c>
      <c r="C72" s="181"/>
      <c r="D72" s="182"/>
      <c r="E72" s="76" t="s">
        <v>117</v>
      </c>
      <c r="F72" s="90"/>
      <c r="G72" s="91"/>
      <c r="H72" s="111"/>
      <c r="I72" s="82"/>
    </row>
    <row r="73" spans="2:9" s="102" customFormat="1" ht="27.6" customHeight="1" x14ac:dyDescent="0.3">
      <c r="B73" s="180" t="s">
        <v>116</v>
      </c>
      <c r="C73" s="181"/>
      <c r="D73" s="182"/>
      <c r="E73" s="76" t="s">
        <v>128</v>
      </c>
      <c r="F73" s="112">
        <v>0</v>
      </c>
      <c r="G73" s="91"/>
      <c r="H73" s="92">
        <f>H74</f>
        <v>1440</v>
      </c>
      <c r="I73" s="82"/>
    </row>
    <row r="74" spans="2:9" s="102" customFormat="1" ht="19.95" customHeight="1" x14ac:dyDescent="0.3">
      <c r="B74" s="180">
        <v>32</v>
      </c>
      <c r="C74" s="181"/>
      <c r="D74" s="182"/>
      <c r="E74" s="76" t="s">
        <v>10</v>
      </c>
      <c r="F74" s="112">
        <v>0</v>
      </c>
      <c r="G74" s="91"/>
      <c r="H74" s="111">
        <f>H75</f>
        <v>1440</v>
      </c>
      <c r="I74" s="82"/>
    </row>
    <row r="75" spans="2:9" s="102" customFormat="1" ht="19.95" customHeight="1" x14ac:dyDescent="0.3">
      <c r="B75" s="187">
        <v>3211</v>
      </c>
      <c r="C75" s="188"/>
      <c r="D75" s="189"/>
      <c r="E75" s="121" t="s">
        <v>21</v>
      </c>
      <c r="F75" s="90"/>
      <c r="G75" s="91"/>
      <c r="H75" s="111">
        <v>1440</v>
      </c>
      <c r="I75" s="82"/>
    </row>
  </sheetData>
  <mergeCells count="55">
    <mergeCell ref="B66:D66"/>
    <mergeCell ref="B67:D67"/>
    <mergeCell ref="B73:D73"/>
    <mergeCell ref="B74:D74"/>
    <mergeCell ref="B75:D75"/>
    <mergeCell ref="B68:D68"/>
    <mergeCell ref="B69:D69"/>
    <mergeCell ref="B70:D70"/>
    <mergeCell ref="B71:D71"/>
    <mergeCell ref="B72:D72"/>
    <mergeCell ref="B26:D26"/>
    <mergeCell ref="B27:D27"/>
    <mergeCell ref="B28:D28"/>
    <mergeCell ref="B29:D29"/>
    <mergeCell ref="B30:D30"/>
    <mergeCell ref="B65:D65"/>
    <mergeCell ref="B57:D57"/>
    <mergeCell ref="B58:D58"/>
    <mergeCell ref="B37:D37"/>
    <mergeCell ref="B38:D38"/>
    <mergeCell ref="B39:D39"/>
    <mergeCell ref="B40:D40"/>
    <mergeCell ref="B41:D41"/>
    <mergeCell ref="B43:D43"/>
    <mergeCell ref="B44:D44"/>
    <mergeCell ref="B45:D45"/>
    <mergeCell ref="B42:D42"/>
    <mergeCell ref="B59:D59"/>
    <mergeCell ref="B60:D60"/>
    <mergeCell ref="B61:D61"/>
    <mergeCell ref="B46:D46"/>
    <mergeCell ref="B47:D47"/>
    <mergeCell ref="B48:D48"/>
    <mergeCell ref="B50:D50"/>
    <mergeCell ref="B9:D9"/>
    <mergeCell ref="B10:D10"/>
    <mergeCell ref="B12:D12"/>
    <mergeCell ref="B21:D21"/>
    <mergeCell ref="B20:D20"/>
    <mergeCell ref="B18:D18"/>
    <mergeCell ref="B17:D17"/>
    <mergeCell ref="B19:D19"/>
    <mergeCell ref="B22:D22"/>
    <mergeCell ref="B23:D23"/>
    <mergeCell ref="B24:D24"/>
    <mergeCell ref="B25:D25"/>
    <mergeCell ref="B2:I2"/>
    <mergeCell ref="B11:D11"/>
    <mergeCell ref="B16:D16"/>
    <mergeCell ref="B4:I4"/>
    <mergeCell ref="B6:E6"/>
    <mergeCell ref="B7:E7"/>
    <mergeCell ref="B8:D8"/>
    <mergeCell ref="B14:D14"/>
    <mergeCell ref="B15:D15"/>
  </mergeCells>
  <pageMargins left="0.7" right="0.7" top="0.75" bottom="0.75" header="0.3" footer="0.3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C94B-98E8-4709-951C-027DBC2D130B}">
  <dimension ref="A1:B1"/>
  <sheetViews>
    <sheetView workbookViewId="0">
      <selection activeCell="N18" sqref="N18"/>
    </sheetView>
  </sheetViews>
  <sheetFormatPr defaultRowHeight="14.4" x14ac:dyDescent="0.3"/>
  <sheetData>
    <row r="1" spans="1:2" x14ac:dyDescent="0.3">
      <c r="A1" s="7">
        <v>3294</v>
      </c>
      <c r="B1" s="99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i prihodi prema izvoru</vt:lpstr>
      <vt:lpstr>Rashodi prema funkcijskoj k </vt:lpstr>
      <vt:lpstr>Programska klasifikacija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2023-08-02T08:31:25Z</cp:lastPrinted>
  <dcterms:created xsi:type="dcterms:W3CDTF">2022-08-12T12:51:27Z</dcterms:created>
  <dcterms:modified xsi:type="dcterms:W3CDTF">2023-08-27T13:42:53Z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